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3040" windowHeight="6330" activeTab="0"/>
  </bookViews>
  <sheets>
    <sheet name="Cover Page" sheetId="30" r:id="rId1"/>
    <sheet name="Write Up" sheetId="31" r:id="rId2"/>
    <sheet name="Table 1" sheetId="4" r:id="rId3"/>
    <sheet name="CHARTS 1" sheetId="19" r:id="rId4"/>
    <sheet name="Table 3" sheetId="6" r:id="rId5"/>
    <sheet name="Main Imports 1" sheetId="14" r:id="rId6"/>
    <sheet name="Main DomExports 1" sheetId="15" r:id="rId7"/>
    <sheet name="Main Reexports 1" sheetId="16" r:id="rId8"/>
    <sheet name="CHARTS 2" sheetId="20" r:id="rId9"/>
    <sheet name="Table 5" sheetId="8" r:id="rId10"/>
    <sheet name="Table 7" sheetId="10" r:id="rId11"/>
    <sheet name="CHARTS 3" sheetId="21" r:id="rId12"/>
    <sheet name="Principals 1" sheetId="17" r:id="rId13"/>
    <sheet name="Table 9" sheetId="12" r:id="rId14"/>
    <sheet name="chart details 1" sheetId="18" r:id="rId15"/>
    <sheet name="chart details 2" sheetId="22" r:id="rId16"/>
  </sheets>
  <definedNames>
    <definedName name="PasteLocation1">'Table 1'!$M$5</definedName>
    <definedName name="PasteLocation10">#REF!</definedName>
    <definedName name="PasteLocation11">'Main Imports 1'!$H$5</definedName>
    <definedName name="PasteLocation12">'Main DomExports 1'!$H$5</definedName>
    <definedName name="PasteLocation13">'Main Reexports 1'!$H$6</definedName>
    <definedName name="PasteLocation14">#REF!</definedName>
    <definedName name="PasteLocation15">#REF!</definedName>
    <definedName name="PasteLocation16">#REF!</definedName>
    <definedName name="PasteLocation17">'Principals 1'!$H$6</definedName>
    <definedName name="PasteLocation18">'Principals 1'!$H$19</definedName>
    <definedName name="PasteLocation19">'Principals 1'!$H$32</definedName>
    <definedName name="PasteLocation2">#REF!</definedName>
    <definedName name="PasteLocation20">#REF!</definedName>
    <definedName name="PasteLocation21">#REF!</definedName>
    <definedName name="PasteLocation22">#REF!</definedName>
    <definedName name="PasteLocation23">'chart details 1'!$A$3</definedName>
    <definedName name="PasteLocation24">'chart details 1'!$E$3</definedName>
    <definedName name="PasteLocation25">'chart details 2'!$A$3</definedName>
    <definedName name="PasteLocation26">'chart details 2'!$E$3</definedName>
    <definedName name="PasteLocation27">'chart details 1'!$A$17</definedName>
    <definedName name="PasteLocation28">'chart details 1'!$E$17</definedName>
    <definedName name="PasteLocation29">'chart details 2'!$A$17</definedName>
    <definedName name="PasteLocation3">'Table 3'!$M$7</definedName>
    <definedName name="PasteLocation30">'chart details 2'!$E$17</definedName>
    <definedName name="PasteLocation31">'chart details 1'!$A$28</definedName>
    <definedName name="PasteLocation32">'chart details 1'!$E$28</definedName>
    <definedName name="PasteLocation33">'chart details 2'!$A$28</definedName>
    <definedName name="PasteLocation34">'chart details 2'!$E$28</definedName>
    <definedName name="PasteLocation4">#REF!</definedName>
    <definedName name="PasteLocation5">'Table 5'!$M$5</definedName>
    <definedName name="PasteLocation6">#REF!</definedName>
    <definedName name="PasteLocation7">'Table 7'!$M$5</definedName>
    <definedName name="PasteLocation8">#REF!</definedName>
    <definedName name="PasteLocation9">'Table 9'!$J$5</definedName>
    <definedName name="PasteLocation99">'Table 1'!$M$1</definedName>
    <definedName name="PeriodLocation1">'Table 1'!$M$1</definedName>
    <definedName name="PeriodLocation2">'Table 1'!$N$1</definedName>
    <definedName name="PeriodLocation3">'Table 1'!$O$1</definedName>
    <definedName name="_xlnm.Print_Area" localSheetId="14">'chart details 1'!$AB$105:$AJ$122</definedName>
    <definedName name="_xlnm.Print_Area" localSheetId="15">'chart details 2'!$AB$106:$AJ$123</definedName>
    <definedName name="_xlnm.Print_Area" localSheetId="3">'CHARTS 1'!$A$1:$L$60</definedName>
    <definedName name="_xlnm.Print_Area" localSheetId="8">'CHARTS 2'!$A$1:$P$81</definedName>
    <definedName name="_xlnm.Print_Area" localSheetId="11">'CHARTS 3'!$A$1:$R$101</definedName>
    <definedName name="_xlnm.Print_Area" localSheetId="0">'Cover Page'!$A$1:$L$58</definedName>
    <definedName name="_xlnm.Print_Area" localSheetId="6">'Main DomExports 1'!$A$1:$E$60</definedName>
    <definedName name="_xlnm.Print_Area" localSheetId="5">'Main Imports 1'!$A$1:$E$59</definedName>
    <definedName name="_xlnm.Print_Area" localSheetId="7">'Main Reexports 1'!$A$1:$E$61</definedName>
    <definedName name="_xlnm.Print_Area" localSheetId="12">'Principals 1'!$A$1:$E$42</definedName>
    <definedName name="_xlnm.Print_Area" localSheetId="2">'Table 1'!$A$1:$J$36</definedName>
    <definedName name="_xlnm.Print_Area" localSheetId="4">'Table 3'!$A$3:$I$37</definedName>
    <definedName name="_xlnm.Print_Area" localSheetId="9">'Table 5'!$A$1:$J$36</definedName>
    <definedName name="_xlnm.Print_Area" localSheetId="10">'Table 7'!$A$5:$J$42</definedName>
    <definedName name="_xlnm.Print_Area" localSheetId="13">'Table 9'!$A$6:$G$56</definedName>
  </definedNames>
  <calcPr calcId="162913"/>
</workbook>
</file>

<file path=xl/sharedStrings.xml><?xml version="1.0" encoding="utf-8"?>
<sst xmlns="http://schemas.openxmlformats.org/spreadsheetml/2006/main" count="1249" uniqueCount="428">
  <si>
    <t>TABLE 1</t>
  </si>
  <si>
    <t>(BDS $)</t>
  </si>
  <si>
    <t>S.I.T.C</t>
  </si>
  <si>
    <t xml:space="preserve">           IMPORTS(c.i.f)</t>
  </si>
  <si>
    <t xml:space="preserve">           EXPORTS(f.o.b)</t>
  </si>
  <si>
    <t>SECTION</t>
  </si>
  <si>
    <t xml:space="preserve">             DOMESTIC</t>
  </si>
  <si>
    <t xml:space="preserve">          RE-EXPORTS</t>
  </si>
  <si>
    <t xml:space="preserve">                    TOTAL</t>
  </si>
  <si>
    <t>0     FOOD AND LIVE ANIMALS</t>
  </si>
  <si>
    <t>1     BEVERAGE  AND TOBACCO</t>
  </si>
  <si>
    <t>2     CRUDE MATERIALS INEDIBLE  EXCEPT</t>
  </si>
  <si>
    <t xml:space="preserve">                                   FUELS</t>
  </si>
  <si>
    <t xml:space="preserve">3     MINERAL FUELS, LUBRICANTS AND </t>
  </si>
  <si>
    <t xml:space="preserve">                RELATED MATERIALS *</t>
  </si>
  <si>
    <t>4     ANIMAL &amp; VEGETABLE OILS &amp; FATS</t>
  </si>
  <si>
    <t>5                        CHEMICALS</t>
  </si>
  <si>
    <t xml:space="preserve">6     MANUFACTURED GOODS  CLASSIFIED </t>
  </si>
  <si>
    <t xml:space="preserve">                 CHIEFLY BY MATERIAL</t>
  </si>
  <si>
    <t>7    MACHINERY &amp; TRANSPORT EQUIPMENT</t>
  </si>
  <si>
    <t>8    MISCELLANEOUS  MANUFACTURED</t>
  </si>
  <si>
    <t xml:space="preserve">                           ARTICLES</t>
  </si>
  <si>
    <t xml:space="preserve">9    MISCELLANEOUS TRANSACTIONS AND </t>
  </si>
  <si>
    <t xml:space="preserve">                         COMMODITIES</t>
  </si>
  <si>
    <t>TOTAL*</t>
  </si>
  <si>
    <t>Trade deficit</t>
  </si>
  <si>
    <t>Trade difference</t>
  </si>
  <si>
    <t>% change</t>
  </si>
  <si>
    <t>TABLE 3</t>
  </si>
  <si>
    <t>( BDS $)</t>
  </si>
  <si>
    <t xml:space="preserve">            IMPORTS (c.i.f)</t>
  </si>
  <si>
    <t xml:space="preserve">   EXPORTS (f.o.b)</t>
  </si>
  <si>
    <t>COUNTRY</t>
  </si>
  <si>
    <t xml:space="preserve">            DOMESTIC </t>
  </si>
  <si>
    <t xml:space="preserve">             RE-EXPORTS</t>
  </si>
  <si>
    <t xml:space="preserve">               TOTAL</t>
  </si>
  <si>
    <t>UNITED KINGDOM</t>
  </si>
  <si>
    <t>CANADA</t>
  </si>
  <si>
    <t>GERMANY</t>
  </si>
  <si>
    <t>JAPAN</t>
  </si>
  <si>
    <t>UNITED STATES</t>
  </si>
  <si>
    <t>PUERTO RICO</t>
  </si>
  <si>
    <t>CARICOM *</t>
  </si>
  <si>
    <t>VENEZUELA</t>
  </si>
  <si>
    <t xml:space="preserve"> OF  WHICH   O.E.C.S</t>
  </si>
  <si>
    <t>OTHER COMMONWEALTH</t>
  </si>
  <si>
    <t>CARIBBEAN</t>
  </si>
  <si>
    <t>ALL OTHER COUNTRIES</t>
  </si>
  <si>
    <t>STORES/BUNKERS *</t>
  </si>
  <si>
    <t>TOTAL *</t>
  </si>
  <si>
    <t>Anguilla</t>
  </si>
  <si>
    <t>Bermuda</t>
  </si>
  <si>
    <t>Bahamas</t>
  </si>
  <si>
    <t>Br.Virgin Islands</t>
  </si>
  <si>
    <t>Turks and Caicos</t>
  </si>
  <si>
    <t>Total</t>
  </si>
  <si>
    <t>TABLE 5</t>
  </si>
  <si>
    <t xml:space="preserve">       RE-EXPORTS</t>
  </si>
  <si>
    <t xml:space="preserve">             TOTAL</t>
  </si>
  <si>
    <t xml:space="preserve">                RELATED MATERIALS * </t>
  </si>
  <si>
    <t>TABLE 7</t>
  </si>
  <si>
    <t>ANTIGUA</t>
  </si>
  <si>
    <t>BELIZE</t>
  </si>
  <si>
    <t>DOMINICA</t>
  </si>
  <si>
    <t>GRENADA</t>
  </si>
  <si>
    <t xml:space="preserve">         IMPORTS (c.i.f)</t>
  </si>
  <si>
    <t>EXPORTS (f.o.b)</t>
  </si>
  <si>
    <t>GUYANA</t>
  </si>
  <si>
    <t xml:space="preserve">             DOMESTIC </t>
  </si>
  <si>
    <t>HAITI</t>
  </si>
  <si>
    <t>JAMAICA</t>
  </si>
  <si>
    <t>ST. LUCIA</t>
  </si>
  <si>
    <t>SURINAME</t>
  </si>
  <si>
    <t>ST.KITTS/NEVIS</t>
  </si>
  <si>
    <t>MONSTERRAT</t>
  </si>
  <si>
    <t>TRINIDAD &amp; TOBAGO *</t>
  </si>
  <si>
    <t>ST. VINCENT</t>
  </si>
  <si>
    <t>CARICOM  TOTAL *</t>
  </si>
  <si>
    <t xml:space="preserve">OF WHICH   O.E.C.S </t>
  </si>
  <si>
    <t xml:space="preserve">VALUE OF IMPORTS AND EXPORTS OF CARICOM COUNTRIES </t>
  </si>
  <si>
    <t>TABLE 9</t>
  </si>
  <si>
    <t xml:space="preserve">       (BDS $)</t>
  </si>
  <si>
    <t>COMMODITY</t>
  </si>
  <si>
    <t>SITC CODE</t>
  </si>
  <si>
    <t>%</t>
  </si>
  <si>
    <t xml:space="preserve">SUGAR </t>
  </si>
  <si>
    <t>061.11</t>
  </si>
  <si>
    <t>MARGARINE AND SHORTENING</t>
  </si>
  <si>
    <t>091</t>
  </si>
  <si>
    <t>RUM</t>
  </si>
  <si>
    <t>112.441/449</t>
  </si>
  <si>
    <t>PIGMENTS, PAINTS &amp; VARNISHES</t>
  </si>
  <si>
    <t>533</t>
  </si>
  <si>
    <t>MEDICAMENTS &amp; PHARMACEUTICALS</t>
  </si>
  <si>
    <t>541-542</t>
  </si>
  <si>
    <t>SOAPS &amp; CLEANING PREPARATIONS</t>
  </si>
  <si>
    <t>554</t>
  </si>
  <si>
    <t>DISINFECTANTS, INSECTICIDES ETC.</t>
  </si>
  <si>
    <t>591</t>
  </si>
  <si>
    <t>PAPER, PAPER PRODUCTS AND</t>
  </si>
  <si>
    <t>ARTICLES OF PAPER</t>
  </si>
  <si>
    <t>641-642</t>
  </si>
  <si>
    <t>CEMENT</t>
  </si>
  <si>
    <t>66l.222</t>
  </si>
  <si>
    <t>METAL CONTAINERS</t>
  </si>
  <si>
    <t xml:space="preserve">FURNITURE AND PARTS </t>
  </si>
  <si>
    <t>821</t>
  </si>
  <si>
    <t>CLOTHING</t>
  </si>
  <si>
    <t>841-848</t>
  </si>
  <si>
    <t>TOTAL SELECTED</t>
  </si>
  <si>
    <t>DOMESTIC EXPORTS LESS</t>
  </si>
  <si>
    <t>ELECTRONIC COMPONENTS</t>
  </si>
  <si>
    <t>771.21,776.1-3,81</t>
  </si>
  <si>
    <t>772.31-33,35,38,41</t>
  </si>
  <si>
    <t>44-46,49,51-56,59</t>
  </si>
  <si>
    <t>778.6,72-74,79,849</t>
  </si>
  <si>
    <t>841,759.95</t>
  </si>
  <si>
    <t>OTHER DOMESTIC EXPORTS</t>
  </si>
  <si>
    <t>TOTAL DOMESTIC EXPORTS</t>
  </si>
  <si>
    <t xml:space="preserve">NOTE:   Electronic Components includes printed </t>
  </si>
  <si>
    <t xml:space="preserve">        circuits for motor vehicles</t>
  </si>
  <si>
    <t>SITC GROUP</t>
  </si>
  <si>
    <t>DESCRIPTION</t>
  </si>
  <si>
    <t xml:space="preserve">                                            BDS($)</t>
  </si>
  <si>
    <t>MAIN DOMESTIC EXPORTS OF THE MAJOR TRADING PARTNERS</t>
  </si>
  <si>
    <t xml:space="preserve">                                                      BDS($)</t>
  </si>
  <si>
    <t>PRINCIPAL COMMODITIES TRADED WITH CARICOM</t>
  </si>
  <si>
    <t xml:space="preserve">                                     BDS($)</t>
  </si>
  <si>
    <t>IMPORTS</t>
  </si>
  <si>
    <t xml:space="preserve">DOMESTIC </t>
  </si>
  <si>
    <t>EXPORTS</t>
  </si>
  <si>
    <t>RE-EXPORTS</t>
  </si>
  <si>
    <t>PRINCIPAL IMPORTS</t>
  </si>
  <si>
    <t>PRINCIPAL DOMESTIC EXPORTS</t>
  </si>
  <si>
    <t xml:space="preserve">MAJOR PARTNERS (IMP) </t>
  </si>
  <si>
    <t xml:space="preserve">MAJOR PARTNERS (DEX) </t>
  </si>
  <si>
    <t>CARICOM COUNTRIES (IMP)</t>
  </si>
  <si>
    <t>CARICOM COUNTRIES (DEX)</t>
  </si>
  <si>
    <t>Jan- 200</t>
  </si>
  <si>
    <t>VALUE OF CARICOM IMPORTS AND EXPORTS BY SECTION OF THE S.I.T.C</t>
  </si>
  <si>
    <t>VALUE OF IMPORTS AND EXPORTS BY SECTION OF THE S.I.T.C</t>
  </si>
  <si>
    <t>VALUE OF IMPORTS AND EXPORTS BY MAJOR COUNTRIES AND GROUP</t>
  </si>
  <si>
    <t>MAIN IMPORTS OF THE MAJOR TRADING PARTNERS</t>
  </si>
  <si>
    <t>MAIN RE- EXPORTS OF THE MAJOR TRADING PARTNERS</t>
  </si>
  <si>
    <t>SELECTED DOMESTIC EXPORTS AS A PERCENTAGE OF TOTAL DOMESTIC EXPORTS</t>
  </si>
  <si>
    <t>Divisions</t>
  </si>
  <si>
    <t>CNTRY_CODE</t>
  </si>
  <si>
    <t>Sections</t>
  </si>
  <si>
    <t>Description</t>
  </si>
  <si>
    <t>CurrentImports</t>
  </si>
  <si>
    <t>PreviousImports</t>
  </si>
  <si>
    <t>CurrentDexports</t>
  </si>
  <si>
    <t>PreviousDexports</t>
  </si>
  <si>
    <t>CurrentRexports</t>
  </si>
  <si>
    <t>PreviousRexports</t>
  </si>
  <si>
    <t>CurrentTexports</t>
  </si>
  <si>
    <t>PreviousTexports</t>
  </si>
  <si>
    <t>Current</t>
  </si>
  <si>
    <t>Previous</t>
  </si>
  <si>
    <t>TotalValue</t>
  </si>
  <si>
    <t>CNTRY_NAME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</si>
  <si>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</si>
  <si>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5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FLOOR, BAOBAB TOWER BUILDING,</t>
    </r>
  </si>
  <si>
    <t>WARRENS, ST. MICHAEL BARBADOS</t>
  </si>
  <si>
    <r>
      <t xml:space="preserve">WEBSITE: </t>
    </r>
    <r>
      <rPr>
        <b/>
        <u val="single"/>
        <sz val="16"/>
        <color indexed="62"/>
        <rFont val="Arial Narrow"/>
        <family val="2"/>
      </rPr>
      <t>www.barstats.gov.bb</t>
    </r>
  </si>
  <si>
    <r>
      <t>MONTHLY TRADE BULLETIN</t>
    </r>
    <r>
      <rPr>
        <sz val="36"/>
        <color indexed="62"/>
        <rFont val="Times New Roman"/>
        <family val="1"/>
      </rPr>
      <t xml:space="preserve"> </t>
    </r>
  </si>
  <si>
    <t>CONTACT FOR FURTHER INFORMATION</t>
  </si>
  <si>
    <t>REVIEW OF OVERSEAS TRADE</t>
  </si>
  <si>
    <t>CARICOM TRADE</t>
  </si>
  <si>
    <t>Cntry_Code</t>
  </si>
  <si>
    <t>CountryOrGroup</t>
  </si>
  <si>
    <t>Cntry_Name</t>
  </si>
  <si>
    <t>CurrentExports</t>
  </si>
  <si>
    <t>PreviousExports</t>
  </si>
  <si>
    <t>Groups</t>
  </si>
  <si>
    <t>CurrentMonth</t>
  </si>
  <si>
    <t>PreviousMonth</t>
  </si>
  <si>
    <t>TEL: (246) 535-2600 PBX   FAX (246) 421-8294</t>
  </si>
  <si>
    <r>
      <t xml:space="preserve">MR. JAMAR BELLAMY </t>
    </r>
    <r>
      <rPr>
        <b/>
        <sz val="16"/>
        <color indexed="62"/>
        <rFont val="Arial Narrow"/>
        <family val="2"/>
      </rPr>
      <t>TEL</t>
    </r>
    <r>
      <rPr>
        <b/>
        <sz val="16"/>
        <rFont val="Arial Narrow"/>
        <family val="2"/>
      </rPr>
      <t xml:space="preserve">: (246) 535-2689 </t>
    </r>
    <r>
      <rPr>
        <b/>
        <sz val="16"/>
        <color indexed="62"/>
        <rFont val="Arial Narrow"/>
        <family val="2"/>
      </rPr>
      <t xml:space="preserve">EMAIL: </t>
    </r>
    <r>
      <rPr>
        <b/>
        <u val="single"/>
        <sz val="16"/>
        <color indexed="62"/>
        <rFont val="Arial Narrow"/>
        <family val="2"/>
      </rPr>
      <t>jbellamy@barstats.gov.bb</t>
    </r>
  </si>
  <si>
    <t xml:space="preserve">December </t>
  </si>
  <si>
    <t>0</t>
  </si>
  <si>
    <t>Food And Live Animals</t>
  </si>
  <si>
    <t>1</t>
  </si>
  <si>
    <t>Beverages And Tobacco</t>
  </si>
  <si>
    <t>2</t>
  </si>
  <si>
    <t>Crude Materials Inedible Except Fuels</t>
  </si>
  <si>
    <t>3</t>
  </si>
  <si>
    <t>Minerals, Fuels, Lubricants &amp; Rel. Mat.</t>
  </si>
  <si>
    <t>4</t>
  </si>
  <si>
    <t>Animals &amp; Vegetable Oils &amp; Fats</t>
  </si>
  <si>
    <t>5</t>
  </si>
  <si>
    <t>Chemicals</t>
  </si>
  <si>
    <t>6</t>
  </si>
  <si>
    <t>Manufactured Gds. Classified by Material</t>
  </si>
  <si>
    <t>7</t>
  </si>
  <si>
    <t>Machinery &amp; Transport Equipment</t>
  </si>
  <si>
    <t>8</t>
  </si>
  <si>
    <t>Miscellaneous Manufactured Articles</t>
  </si>
  <si>
    <t>9</t>
  </si>
  <si>
    <t>Miscellaneous Transactions &amp; Commodities</t>
  </si>
  <si>
    <t>BB</t>
  </si>
  <si>
    <t>SHIPS STORES</t>
  </si>
  <si>
    <t>CA</t>
  </si>
  <si>
    <t>DE</t>
  </si>
  <si>
    <t>G1</t>
  </si>
  <si>
    <t>CARICOM</t>
  </si>
  <si>
    <t>G2</t>
  </si>
  <si>
    <t>OECS</t>
  </si>
  <si>
    <t>G3</t>
  </si>
  <si>
    <t>COMMONCARIB</t>
  </si>
  <si>
    <t>G4</t>
  </si>
  <si>
    <t>OTHERS</t>
  </si>
  <si>
    <t>G5</t>
  </si>
  <si>
    <t>TOTAL</t>
  </si>
  <si>
    <t>GB</t>
  </si>
  <si>
    <t>JP</t>
  </si>
  <si>
    <t>PR</t>
  </si>
  <si>
    <t>US</t>
  </si>
  <si>
    <t>VE</t>
  </si>
  <si>
    <t>AG</t>
  </si>
  <si>
    <t>BZ</t>
  </si>
  <si>
    <t>DM</t>
  </si>
  <si>
    <t>GD</t>
  </si>
  <si>
    <t>GY</t>
  </si>
  <si>
    <t>HT</t>
  </si>
  <si>
    <t>JM</t>
  </si>
  <si>
    <t>KN</t>
  </si>
  <si>
    <t>ST. KITTS/NEVIS</t>
  </si>
  <si>
    <t>LC</t>
  </si>
  <si>
    <t>MS</t>
  </si>
  <si>
    <t>MONTSERRAT</t>
  </si>
  <si>
    <t>SR</t>
  </si>
  <si>
    <t>TT</t>
  </si>
  <si>
    <t>TRINIDAD &amp; TOB.</t>
  </si>
  <si>
    <t>VC</t>
  </si>
  <si>
    <t>ST.VINCENT</t>
  </si>
  <si>
    <t>Sugar</t>
  </si>
  <si>
    <t>Margarine</t>
  </si>
  <si>
    <t>Rum</t>
  </si>
  <si>
    <t>Pigments</t>
  </si>
  <si>
    <t>Medicaments</t>
  </si>
  <si>
    <t>Soaps</t>
  </si>
  <si>
    <t>Disinfectants</t>
  </si>
  <si>
    <t>Paper</t>
  </si>
  <si>
    <t>Cement</t>
  </si>
  <si>
    <t>Metal Container</t>
  </si>
  <si>
    <t>Furniture</t>
  </si>
  <si>
    <t>Clothing</t>
  </si>
  <si>
    <t>Selected Total</t>
  </si>
  <si>
    <t>Electronics</t>
  </si>
  <si>
    <t>Other Exports</t>
  </si>
  <si>
    <t>Total Exports</t>
  </si>
  <si>
    <t>044</t>
  </si>
  <si>
    <t>Maize Unmilled</t>
  </si>
  <si>
    <t>057</t>
  </si>
  <si>
    <t>Fruits And Nuts Fresh/Dry</t>
  </si>
  <si>
    <t>098</t>
  </si>
  <si>
    <t>Edible Products</t>
  </si>
  <si>
    <t>222</t>
  </si>
  <si>
    <t>Oil Seeds For Soft Veg. Oil</t>
  </si>
  <si>
    <t>553</t>
  </si>
  <si>
    <t>Perfumery, Cosmetics</t>
  </si>
  <si>
    <t>642</t>
  </si>
  <si>
    <t>Articles Of Paper</t>
  </si>
  <si>
    <t>752</t>
  </si>
  <si>
    <t>Data Processing Machines</t>
  </si>
  <si>
    <t>764</t>
  </si>
  <si>
    <t>Telecommunication Equipment</t>
  </si>
  <si>
    <t>Furniture And Parts</t>
  </si>
  <si>
    <t>893</t>
  </si>
  <si>
    <t>Articles Of Plastic</t>
  </si>
  <si>
    <t>048</t>
  </si>
  <si>
    <t>Cereal, Flour, Starch</t>
  </si>
  <si>
    <t>111</t>
  </si>
  <si>
    <t>Non-Alcoholic Beverages</t>
  </si>
  <si>
    <t>112</t>
  </si>
  <si>
    <t>Alcoholic Beverages</t>
  </si>
  <si>
    <t>122</t>
  </si>
  <si>
    <t>Tobacco Manufactured</t>
  </si>
  <si>
    <t>334</t>
  </si>
  <si>
    <t>Petroleum Products Refined</t>
  </si>
  <si>
    <t>Soaps, Cleaning Prep.</t>
  </si>
  <si>
    <t>661</t>
  </si>
  <si>
    <t>Lime, Cement</t>
  </si>
  <si>
    <t>542</t>
  </si>
  <si>
    <t>Medicaments Including Vet. Med.</t>
  </si>
  <si>
    <t>Disinfectants,Insecticides</t>
  </si>
  <si>
    <t>598</t>
  </si>
  <si>
    <t>Misc. Chemical Products</t>
  </si>
  <si>
    <t>723</t>
  </si>
  <si>
    <t>Contractors Plant Equipment</t>
  </si>
  <si>
    <t>872</t>
  </si>
  <si>
    <t>Medical Appliances</t>
  </si>
  <si>
    <t>NL</t>
  </si>
  <si>
    <t>NETHERLANDS</t>
  </si>
  <si>
    <t>054</t>
  </si>
  <si>
    <t>Vegetables Fresh/Chilled,Frozen,Dry</t>
  </si>
  <si>
    <t>056</t>
  </si>
  <si>
    <t>Vegetables/Roots Prep., Preserved</t>
  </si>
  <si>
    <t>073</t>
  </si>
  <si>
    <t>Chocolate And Preparations Of Cocoa</t>
  </si>
  <si>
    <t>081</t>
  </si>
  <si>
    <t>Feeding Stuff, Animals</t>
  </si>
  <si>
    <t>292</t>
  </si>
  <si>
    <t>Crude Vegetable Materials</t>
  </si>
  <si>
    <t>522</t>
  </si>
  <si>
    <t>Inorganic Chemical Elements</t>
  </si>
  <si>
    <t>523</t>
  </si>
  <si>
    <t>Metallic Salts</t>
  </si>
  <si>
    <t>582</t>
  </si>
  <si>
    <t>Plates, Film, Foil Of Plastic</t>
  </si>
  <si>
    <t>022</t>
  </si>
  <si>
    <t>Milk And Cream</t>
  </si>
  <si>
    <t>061</t>
  </si>
  <si>
    <t>Sugar, Molasses, Honey</t>
  </si>
  <si>
    <t>776</t>
  </si>
  <si>
    <t>Valves Tubes Diodes</t>
  </si>
  <si>
    <t>781</t>
  </si>
  <si>
    <t>Motor Cars</t>
  </si>
  <si>
    <t>848</t>
  </si>
  <si>
    <t>Headgear-Non Textile Clothing</t>
  </si>
  <si>
    <t>931</t>
  </si>
  <si>
    <t>Special Transactions And Commodities</t>
  </si>
  <si>
    <t>017</t>
  </si>
  <si>
    <t>Meat Prepared</t>
  </si>
  <si>
    <t>046</t>
  </si>
  <si>
    <t>Meals Flour, Wheat, Meslin</t>
  </si>
  <si>
    <t>Margarine And Shortening</t>
  </si>
  <si>
    <t>335</t>
  </si>
  <si>
    <t>Residual Petroleum Products</t>
  </si>
  <si>
    <t>892</t>
  </si>
  <si>
    <t>Printed Matter</t>
  </si>
  <si>
    <t>282</t>
  </si>
  <si>
    <t>Ferrous Waste And Scrap</t>
  </si>
  <si>
    <t>658</t>
  </si>
  <si>
    <t>Made-Up Textile Articles</t>
  </si>
  <si>
    <t>699</t>
  </si>
  <si>
    <t>Base Metal Manufactures</t>
  </si>
  <si>
    <t>726</t>
  </si>
  <si>
    <t>Printing, Binding Machinery</t>
  </si>
  <si>
    <t>772</t>
  </si>
  <si>
    <t>Electric Switches Fuses</t>
  </si>
  <si>
    <t>971</t>
  </si>
  <si>
    <t>Non-Monetary Gold</t>
  </si>
  <si>
    <t>692</t>
  </si>
  <si>
    <t>Metal Containers</t>
  </si>
  <si>
    <t>579</t>
  </si>
  <si>
    <t>Waste Parings, Scraps, Plastic</t>
  </si>
  <si>
    <t>778</t>
  </si>
  <si>
    <t>Electrical Machinery &amp; Apparatus</t>
  </si>
  <si>
    <t>897</t>
  </si>
  <si>
    <t>Jewellery</t>
  </si>
  <si>
    <t>059</t>
  </si>
  <si>
    <t>Fruit Juices</t>
  </si>
  <si>
    <t>512</t>
  </si>
  <si>
    <t>Alcohols, Phenols</t>
  </si>
  <si>
    <t>691</t>
  </si>
  <si>
    <t>Structures Etc Iron, Steel</t>
  </si>
  <si>
    <t>786</t>
  </si>
  <si>
    <t>Trailers,Containers</t>
  </si>
  <si>
    <t>831</t>
  </si>
  <si>
    <t>Travel Goods,Handbags</t>
  </si>
  <si>
    <t>841</t>
  </si>
  <si>
    <t>Male Clothing-Non Knitted</t>
  </si>
  <si>
    <t>842</t>
  </si>
  <si>
    <t>Female Clothing Non Knitted</t>
  </si>
  <si>
    <t>845</t>
  </si>
  <si>
    <t>Articles Of Apparel</t>
  </si>
  <si>
    <t>851</t>
  </si>
  <si>
    <t>Footwear</t>
  </si>
  <si>
    <t>874</t>
  </si>
  <si>
    <t>Measuring Checking Instruments</t>
  </si>
  <si>
    <t>885</t>
  </si>
  <si>
    <t>Watches And Clocks</t>
  </si>
  <si>
    <t>894</t>
  </si>
  <si>
    <t>Toys Games, Baby Carriages</t>
  </si>
  <si>
    <t>541</t>
  </si>
  <si>
    <t>Medicinal Pharmacy Products</t>
  </si>
  <si>
    <t>641</t>
  </si>
  <si>
    <t>Paper And Paper Products</t>
  </si>
  <si>
    <t>Pigments, Paints, Varnishes</t>
  </si>
  <si>
    <t>665</t>
  </si>
  <si>
    <t>Glassware</t>
  </si>
  <si>
    <t>716</t>
  </si>
  <si>
    <t>Rotating Electric Plant</t>
  </si>
  <si>
    <t>741</t>
  </si>
  <si>
    <t>Heating Cooling Equipment</t>
  </si>
  <si>
    <t>899</t>
  </si>
  <si>
    <t>Misc. Manufactured Articles</t>
  </si>
  <si>
    <t>04</t>
  </si>
  <si>
    <t>Cereals</t>
  </si>
  <si>
    <t>05</t>
  </si>
  <si>
    <t>Vegetables &amp; Fruits</t>
  </si>
  <si>
    <t>11</t>
  </si>
  <si>
    <t>Beverages</t>
  </si>
  <si>
    <t>33</t>
  </si>
  <si>
    <t>Petroleum,Petroleum Products &amp; Related Materials</t>
  </si>
  <si>
    <t>71</t>
  </si>
  <si>
    <t>Power Generating Machinery</t>
  </si>
  <si>
    <t>74</t>
  </si>
  <si>
    <t>General Industrial Machinery &amp; Parts</t>
  </si>
  <si>
    <t>77</t>
  </si>
  <si>
    <t>Electrical Machinery</t>
  </si>
  <si>
    <t>78</t>
  </si>
  <si>
    <t>Road Vehicles</t>
  </si>
  <si>
    <t>89</t>
  </si>
  <si>
    <t>ZZ</t>
  </si>
  <si>
    <t>ALL OTHERS</t>
  </si>
  <si>
    <t>09</t>
  </si>
  <si>
    <t>Miscellaneous Edible Products</t>
  </si>
  <si>
    <t>54</t>
  </si>
  <si>
    <t>Medicinal &amp; Pharmaceutical Products</t>
  </si>
  <si>
    <t>59</t>
  </si>
  <si>
    <t>Chemical Products</t>
  </si>
  <si>
    <t>66</t>
  </si>
  <si>
    <t>Non-Metallic Mineral Manufactures</t>
  </si>
  <si>
    <t>69</t>
  </si>
  <si>
    <t>Manufactures Of Metals</t>
  </si>
  <si>
    <t>CN</t>
  </si>
  <si>
    <t>CHINA, PEO.REP.</t>
  </si>
  <si>
    <t>PA</t>
  </si>
  <si>
    <t>PANAMA</t>
  </si>
  <si>
    <t>During the month of December 2020, total imports to Barbados were valued at $285.9 million, whilst total exports from Barbados were valued at $47.6 million. This resulted in a visible trade deficit of $238.3 million, as compared with a visible trade deficit of $240.5 for December 2019.</t>
  </si>
  <si>
    <t>Imports for December 2020 were $16.9 million less than imports for December 2019, a decrease of 5.6%. Total exports decreased by $14.7 million or 23.6% of the December 2019 figure. Domestic exports increased by $1.3 million or 4.5% over December 2019, while the value of re-exports decreased by $16.0 million or 49.4% over the corresponding period 2019.</t>
  </si>
  <si>
    <t>During the month of December 2020, total imports from CARICOM countries were valued at $38.3 million, whilst total exports to CARICOM were valued at $22.4 million, resulting in a trade deficit of $15.9 million as compared with a visible trade deficit of $44.1 million for December 2019.</t>
  </si>
  <si>
    <t>Total CARICOM imports for December 2020 were $26.7 million less than CARICOM imports for December 2019, a decrease of 41.0%. Total exports to CARICOM for December 2020 were $1.5 million more than total exports for December 2019, an increase of 7.1%. Domestic exports decreased by $0.2 million or 1.2% over December 2019. The value of re-exports increased by some $1.7 million, or 64.2%, over the December 2019 figure.</t>
  </si>
  <si>
    <r>
      <rPr>
        <b/>
        <sz val="16"/>
        <color indexed="62"/>
        <rFont val="Arial Narrow"/>
        <family val="2"/>
      </rPr>
      <t xml:space="preserve">PUBLISHED ON: </t>
    </r>
    <r>
      <rPr>
        <b/>
        <sz val="16"/>
        <rFont val="Arial Narrow"/>
        <family val="2"/>
      </rPr>
      <t>25</t>
    </r>
    <r>
      <rPr>
        <b/>
        <vertAlign val="superscript"/>
        <sz val="16"/>
        <rFont val="Arial Narrow"/>
        <family val="2"/>
      </rPr>
      <t>TH</t>
    </r>
    <r>
      <rPr>
        <b/>
        <sz val="16"/>
        <rFont val="Arial Narrow"/>
        <family val="2"/>
      </rPr>
      <t xml:space="preserve"> FEBRUARY, 2021</t>
    </r>
  </si>
  <si>
    <r>
      <t>NEXT PUBLICATION DATE: 12</t>
    </r>
    <r>
      <rPr>
        <b/>
        <sz val="16"/>
        <rFont val="Arial Narrow"/>
        <family val="2"/>
      </rPr>
      <t>TH APRIL,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</si>
</sst>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71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0.0"/>
    <numFmt numFmtId="181" formatCode="0.0%"/>
    <numFmt numFmtId="192" formatCode="_(* #,##0_);_(* \(#,##0\);_(* &quot;-&quot;??_);_(@_)"/>
  </numFmts>
  <fonts count="5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0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name val="Book Antiqua"/>
      <family val="1"/>
    </font>
    <font>
      <b/>
      <u val="single"/>
      <sz val="10"/>
      <color indexed="8"/>
      <name val="Book Antiqua"/>
      <family val="1"/>
    </font>
    <font>
      <b/>
      <u val="single"/>
      <sz val="10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sz val="11"/>
      <color indexed="8"/>
      <name val="Calibri"/>
      <family val="2"/>
    </font>
    <font>
      <b/>
      <sz val="16"/>
      <name val="Arial Narrow"/>
      <family val="2"/>
    </font>
    <font>
      <b/>
      <vertAlign val="superscript"/>
      <sz val="16"/>
      <name val="Arial Narrow"/>
      <family val="2"/>
    </font>
    <font>
      <b/>
      <u val="single"/>
      <sz val="16"/>
      <color indexed="62"/>
      <name val="Arial Narrow"/>
      <family val="2"/>
    </font>
    <font>
      <sz val="11"/>
      <name val="Calibri"/>
      <family val="2"/>
    </font>
    <font>
      <sz val="36"/>
      <color indexed="62"/>
      <name val="Times New Roman"/>
      <family val="1"/>
    </font>
    <font>
      <b/>
      <sz val="16"/>
      <color indexed="62"/>
      <name val="Arial Narrow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sz val="16"/>
      <color rgb="FF333399"/>
      <name val="Arial Narrow"/>
      <family val="2"/>
    </font>
    <font>
      <b/>
      <sz val="16"/>
      <color rgb="FF3333CC"/>
      <name val="Arial Narrow"/>
      <family val="2"/>
    </font>
    <font>
      <u val="single"/>
      <sz val="28"/>
      <color rgb="FF3333CC"/>
      <name val="Times New Roman"/>
      <family val="1"/>
    </font>
    <font>
      <sz val="33.75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Book Antiqua"/>
      <family val="2"/>
    </font>
    <font>
      <sz val="9"/>
      <color rgb="FF000000"/>
      <name val="Arial"/>
      <family val="2"/>
    </font>
    <font>
      <b/>
      <sz val="16.55"/>
      <color rgb="FF000000"/>
      <name val="Book Antiqua"/>
      <family val="2"/>
    </font>
    <font>
      <sz val="18.4"/>
      <color rgb="FF000000"/>
      <name val="Book Antiqua"/>
      <family val="2"/>
    </font>
    <font>
      <sz val="9.5"/>
      <color rgb="FF000000"/>
      <name val="Arial"/>
      <family val="2"/>
    </font>
    <font>
      <sz val="29.75"/>
      <color rgb="FF000000"/>
      <name val="Arial"/>
      <family val="2"/>
    </font>
    <font>
      <sz val="8"/>
      <color rgb="FF000000"/>
      <name val="Book Antiqua"/>
      <family val="2"/>
    </font>
    <font>
      <sz val="10.25"/>
      <color rgb="FF000000"/>
      <name val="Arial"/>
      <family val="2"/>
    </font>
    <font>
      <sz val="22.25"/>
      <color rgb="FF000000"/>
      <name val="Arial"/>
      <family val="2"/>
    </font>
    <font>
      <sz val="9.75"/>
      <color rgb="FF000000"/>
      <name val="Book Antiqua"/>
      <family val="2"/>
    </font>
    <font>
      <sz val="9.75"/>
      <color rgb="FF000000"/>
      <name val="Arial"/>
      <family val="2"/>
    </font>
    <font>
      <sz val="22"/>
      <color rgb="FF000000"/>
      <name val="Arial"/>
      <family val="2"/>
    </font>
    <font>
      <b/>
      <sz val="36"/>
      <color rgb="FFFF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/>
      <bottom/>
    </border>
    <border>
      <left/>
      <right/>
      <top/>
      <bottom style="double"/>
    </border>
    <border>
      <left/>
      <right style="thin"/>
      <top style="double"/>
      <bottom style="thin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 style="double">
        <color rgb="FF0070C0"/>
      </left>
      <right/>
      <top style="double">
        <color rgb="FF0070C0"/>
      </top>
      <bottom/>
    </border>
    <border>
      <left/>
      <right/>
      <top style="double">
        <color rgb="FF0070C0"/>
      </top>
      <bottom/>
    </border>
    <border>
      <left/>
      <right style="double">
        <color rgb="FF0070C0"/>
      </right>
      <top style="double">
        <color rgb="FF0070C0"/>
      </top>
      <bottom/>
    </border>
    <border>
      <left style="double">
        <color rgb="FF0070C0"/>
      </left>
      <right/>
      <top/>
      <bottom/>
    </border>
    <border>
      <left/>
      <right style="double">
        <color rgb="FF0070C0"/>
      </right>
      <top/>
      <bottom/>
    </border>
    <border>
      <left style="double">
        <color rgb="FF0070C0"/>
      </left>
      <right/>
      <top/>
      <bottom style="double">
        <color rgb="FF0070C0"/>
      </bottom>
    </border>
    <border>
      <left/>
      <right/>
      <top/>
      <bottom style="double">
        <color rgb="FF0070C0"/>
      </bottom>
    </border>
    <border>
      <left/>
      <right style="double">
        <color rgb="FF0070C0"/>
      </right>
      <top/>
      <bottom style="double">
        <color rgb="FF007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4">
    <xf numFmtId="0" fontId="0" fillId="0" borderId="0" xfId="0"/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31" applyFont="1" applyFill="1" applyBorder="1" applyAlignment="1">
      <alignment horizontal="left"/>
      <protection/>
    </xf>
    <xf numFmtId="0" fontId="1" fillId="0" borderId="8" xfId="31" applyFont="1" applyFill="1" applyBorder="1" applyAlignment="1">
      <alignment horizontal="right"/>
      <protection/>
    </xf>
    <xf numFmtId="0" fontId="3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2" xfId="0" applyFont="1" applyBorder="1" applyAlignment="1">
      <alignment/>
    </xf>
    <xf numFmtId="179" fontId="6" fillId="0" borderId="2" xfId="23" applyNumberFormat="1" applyFont="1" applyBorder="1" applyAlignment="1">
      <alignment/>
    </xf>
    <xf numFmtId="179" fontId="6" fillId="0" borderId="12" xfId="23" applyNumberFormat="1" applyFont="1" applyBorder="1" applyAlignment="1">
      <alignment/>
    </xf>
    <xf numFmtId="179" fontId="6" fillId="0" borderId="0" xfId="23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79" fontId="2" fillId="0" borderId="12" xfId="23" applyNumberFormat="1" applyFont="1" applyBorder="1" applyAlignment="1">
      <alignment/>
    </xf>
    <xf numFmtId="179" fontId="2" fillId="0" borderId="2" xfId="23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8" xfId="34" applyFont="1" applyFill="1" applyBorder="1" applyAlignment="1">
      <alignment horizontal="right"/>
      <protection/>
    </xf>
    <xf numFmtId="0" fontId="10" fillId="0" borderId="8" xfId="29" applyFont="1" applyFill="1" applyBorder="1" applyAlignment="1">
      <alignment horizontal="left"/>
      <protection/>
    </xf>
    <xf numFmtId="0" fontId="1" fillId="0" borderId="8" xfId="29" applyFont="1" applyFill="1" applyBorder="1" applyAlignment="1">
      <alignment horizontal="left"/>
      <protection/>
    </xf>
    <xf numFmtId="0" fontId="1" fillId="0" borderId="8" xfId="29" applyFont="1" applyFill="1" applyBorder="1" applyAlignment="1">
      <alignment horizontal="right"/>
      <protection/>
    </xf>
    <xf numFmtId="179" fontId="11" fillId="0" borderId="2" xfId="23" applyNumberFormat="1" applyFont="1" applyBorder="1" applyAlignment="1">
      <alignment/>
    </xf>
    <xf numFmtId="0" fontId="12" fillId="0" borderId="2" xfId="0" applyFont="1" applyBorder="1" applyAlignment="1">
      <alignment/>
    </xf>
    <xf numFmtId="0" fontId="3" fillId="0" borderId="0" xfId="0" applyFont="1" applyBorder="1" applyAlignment="1">
      <alignment horizontal="center"/>
    </xf>
    <xf numFmtId="179" fontId="2" fillId="0" borderId="0" xfId="23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79" fontId="2" fillId="0" borderId="10" xfId="23" applyNumberFormat="1" applyFont="1" applyBorder="1" applyAlignment="1">
      <alignment/>
    </xf>
    <xf numFmtId="0" fontId="9" fillId="0" borderId="5" xfId="0" applyFont="1" applyBorder="1" applyAlignment="1">
      <alignment horizontal="center"/>
    </xf>
    <xf numFmtId="179" fontId="2" fillId="0" borderId="5" xfId="23" applyNumberFormat="1" applyFont="1" applyBorder="1" applyAlignment="1">
      <alignment/>
    </xf>
    <xf numFmtId="179" fontId="2" fillId="0" borderId="13" xfId="23" applyNumberFormat="1" applyFont="1" applyBorder="1" applyAlignment="1">
      <alignment/>
    </xf>
    <xf numFmtId="179" fontId="2" fillId="0" borderId="14" xfId="23" applyNumberFormat="1" applyFont="1" applyBorder="1" applyAlignment="1">
      <alignment/>
    </xf>
    <xf numFmtId="179" fontId="2" fillId="0" borderId="6" xfId="23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81" fontId="2" fillId="0" borderId="0" xfId="15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8" xfId="32" applyFont="1" applyFill="1" applyBorder="1" applyAlignment="1">
      <alignment horizontal="left" wrapText="1"/>
      <protection/>
    </xf>
    <xf numFmtId="0" fontId="1" fillId="0" borderId="8" xfId="32" applyFont="1" applyFill="1" applyBorder="1" applyAlignment="1">
      <alignment horizontal="right" wrapText="1"/>
      <protection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0" fontId="1" fillId="0" borderId="18" xfId="32" applyFont="1" applyFill="1" applyBorder="1" applyAlignment="1">
      <alignment horizontal="left"/>
      <protection/>
    </xf>
    <xf numFmtId="0" fontId="3" fillId="0" borderId="19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9" xfId="0" applyFont="1" applyBorder="1" applyAlignment="1">
      <alignment/>
    </xf>
    <xf numFmtId="179" fontId="2" fillId="0" borderId="0" xfId="24" applyNumberFormat="1" applyFont="1" applyAlignment="1">
      <alignment/>
    </xf>
    <xf numFmtId="179" fontId="2" fillId="0" borderId="0" xfId="24" applyNumberFormat="1" applyFont="1" applyBorder="1" applyAlignment="1">
      <alignment/>
    </xf>
    <xf numFmtId="179" fontId="2" fillId="0" borderId="12" xfId="24" applyNumberFormat="1" applyFont="1" applyBorder="1" applyAlignment="1">
      <alignment/>
    </xf>
    <xf numFmtId="0" fontId="0" fillId="0" borderId="12" xfId="0" applyBorder="1" applyAlignment="1">
      <alignment/>
    </xf>
    <xf numFmtId="0" fontId="3" fillId="0" borderId="19" xfId="0" applyFont="1" applyBorder="1" applyAlignment="1">
      <alignment horizontal="left"/>
    </xf>
    <xf numFmtId="179" fontId="2" fillId="0" borderId="10" xfId="24" applyNumberFormat="1" applyFont="1" applyBorder="1" applyAlignment="1">
      <alignment/>
    </xf>
    <xf numFmtId="0" fontId="3" fillId="0" borderId="13" xfId="0" applyFont="1" applyBorder="1" applyAlignment="1">
      <alignment/>
    </xf>
    <xf numFmtId="179" fontId="2" fillId="0" borderId="13" xfId="24" applyNumberFormat="1" applyFont="1" applyBorder="1" applyAlignment="1">
      <alignment/>
    </xf>
    <xf numFmtId="179" fontId="0" fillId="0" borderId="0" xfId="24" applyNumberFormat="1" applyAlignment="1">
      <alignment/>
    </xf>
    <xf numFmtId="0" fontId="1" fillId="0" borderId="8" xfId="33" applyFont="1" applyFill="1" applyBorder="1" applyAlignment="1">
      <alignment horizontal="left"/>
      <protection/>
    </xf>
    <xf numFmtId="179" fontId="2" fillId="0" borderId="0" xfId="24" applyNumberFormat="1" applyFont="1" applyFill="1" applyBorder="1" applyAlignment="1">
      <alignment/>
    </xf>
    <xf numFmtId="0" fontId="1" fillId="0" borderId="18" xfId="32" applyFont="1" applyFill="1" applyBorder="1" applyAlignment="1">
      <alignment horizontal="left" wrapText="1"/>
      <protection/>
    </xf>
    <xf numFmtId="179" fontId="6" fillId="0" borderId="2" xfId="25" applyNumberFormat="1" applyFont="1" applyBorder="1" applyAlignment="1">
      <alignment/>
    </xf>
    <xf numFmtId="179" fontId="6" fillId="0" borderId="12" xfId="25" applyNumberFormat="1" applyFont="1" applyBorder="1" applyAlignment="1">
      <alignment/>
    </xf>
    <xf numFmtId="179" fontId="6" fillId="0" borderId="0" xfId="25" applyNumberFormat="1" applyFont="1" applyBorder="1" applyAlignment="1">
      <alignment/>
    </xf>
    <xf numFmtId="179" fontId="2" fillId="0" borderId="12" xfId="25" applyNumberFormat="1" applyFont="1" applyBorder="1" applyAlignment="1">
      <alignment/>
    </xf>
    <xf numFmtId="179" fontId="2" fillId="0" borderId="2" xfId="25" applyNumberFormat="1" applyFont="1" applyBorder="1" applyAlignment="1">
      <alignment/>
    </xf>
    <xf numFmtId="179" fontId="11" fillId="0" borderId="2" xfId="25" applyNumberFormat="1" applyFont="1" applyBorder="1" applyAlignment="1">
      <alignment/>
    </xf>
    <xf numFmtId="179" fontId="2" fillId="0" borderId="0" xfId="25" applyNumberFormat="1" applyFont="1" applyBorder="1" applyAlignment="1">
      <alignment/>
    </xf>
    <xf numFmtId="179" fontId="2" fillId="0" borderId="10" xfId="25" applyNumberFormat="1" applyFont="1" applyBorder="1" applyAlignment="1">
      <alignment/>
    </xf>
    <xf numFmtId="179" fontId="2" fillId="0" borderId="5" xfId="25" applyNumberFormat="1" applyFont="1" applyBorder="1" applyAlignment="1">
      <alignment/>
    </xf>
    <xf numFmtId="179" fontId="2" fillId="0" borderId="13" xfId="25" applyNumberFormat="1" applyFont="1" applyBorder="1" applyAlignment="1">
      <alignment/>
    </xf>
    <xf numFmtId="179" fontId="2" fillId="0" borderId="14" xfId="25" applyNumberFormat="1" applyFont="1" applyBorder="1" applyAlignment="1">
      <alignment/>
    </xf>
    <xf numFmtId="179" fontId="2" fillId="0" borderId="6" xfId="25" applyNumberFormat="1" applyFont="1" applyBorder="1" applyAlignment="1">
      <alignment/>
    </xf>
    <xf numFmtId="178" fontId="2" fillId="0" borderId="0" xfId="25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 horizontal="center"/>
    </xf>
    <xf numFmtId="179" fontId="2" fillId="0" borderId="0" xfId="26" applyNumberFormat="1" applyFont="1" applyAlignment="1">
      <alignment/>
    </xf>
    <xf numFmtId="179" fontId="2" fillId="0" borderId="12" xfId="26" applyNumberFormat="1" applyFont="1" applyBorder="1" applyAlignment="1">
      <alignment/>
    </xf>
    <xf numFmtId="179" fontId="2" fillId="0" borderId="0" xfId="26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2" xfId="0" applyBorder="1" applyAlignment="1">
      <alignment/>
    </xf>
    <xf numFmtId="179" fontId="2" fillId="0" borderId="1" xfId="26" applyNumberFormat="1" applyFont="1" applyBorder="1" applyAlignment="1">
      <alignment/>
    </xf>
    <xf numFmtId="179" fontId="2" fillId="0" borderId="10" xfId="26" applyNumberFormat="1" applyFont="1" applyBorder="1" applyAlignment="1">
      <alignment/>
    </xf>
    <xf numFmtId="179" fontId="2" fillId="0" borderId="9" xfId="26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179" fontId="2" fillId="0" borderId="4" xfId="26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179" fontId="2" fillId="0" borderId="20" xfId="26" applyNumberFormat="1" applyFont="1" applyBorder="1" applyAlignment="1">
      <alignment/>
    </xf>
    <xf numFmtId="179" fontId="2" fillId="0" borderId="22" xfId="26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/>
    <xf numFmtId="0" fontId="0" fillId="0" borderId="15" xfId="0" applyBorder="1"/>
    <xf numFmtId="0" fontId="0" fillId="0" borderId="16" xfId="0" applyBorder="1"/>
    <xf numFmtId="0" fontId="0" fillId="0" borderId="4" xfId="0" applyBorder="1"/>
    <xf numFmtId="0" fontId="0" fillId="0" borderId="19" xfId="0" applyBorder="1"/>
    <xf numFmtId="0" fontId="0" fillId="0" borderId="0" xfId="0" applyBorder="1"/>
    <xf numFmtId="0" fontId="4" fillId="0" borderId="0" xfId="0" applyFont="1" applyBorder="1"/>
    <xf numFmtId="0" fontId="0" fillId="0" borderId="12" xfId="0" applyBorder="1"/>
    <xf numFmtId="0" fontId="4" fillId="0" borderId="19" xfId="0" applyFont="1" applyBorder="1"/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4" xfId="0" applyFont="1" applyBorder="1"/>
    <xf numFmtId="0" fontId="0" fillId="0" borderId="23" xfId="0" applyBorder="1"/>
    <xf numFmtId="0" fontId="0" fillId="0" borderId="20" xfId="0" applyBorder="1"/>
    <xf numFmtId="0" fontId="0" fillId="0" borderId="22" xfId="0" applyBorder="1"/>
    <xf numFmtId="179" fontId="0" fillId="0" borderId="0" xfId="27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0" fontId="0" fillId="0" borderId="12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0" xfId="0" applyFont="1" applyBorder="1" quotePrefix="1"/>
    <xf numFmtId="0" fontId="4" fillId="0" borderId="0" xfId="0" applyFont="1" applyBorder="1" applyAlignment="1">
      <alignment horizontal="left"/>
    </xf>
    <xf numFmtId="0" fontId="4" fillId="0" borderId="20" xfId="0" applyFont="1" applyBorder="1"/>
    <xf numFmtId="179" fontId="0" fillId="0" borderId="20" xfId="27" applyNumberFormat="1" applyBorder="1" applyAlignment="1">
      <alignment horizontal="center"/>
    </xf>
    <xf numFmtId="180" fontId="0" fillId="0" borderId="20" xfId="0" applyNumberForma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0" fontId="0" fillId="0" borderId="17" xfId="0" applyBorder="1"/>
    <xf numFmtId="0" fontId="0" fillId="0" borderId="1" xfId="0" applyBorder="1"/>
    <xf numFmtId="0" fontId="0" fillId="0" borderId="10" xfId="0" applyBorder="1"/>
    <xf numFmtId="0" fontId="16" fillId="0" borderId="0" xfId="0" applyFont="1"/>
    <xf numFmtId="0" fontId="1" fillId="0" borderId="0" xfId="30" applyFont="1" applyFill="1" applyBorder="1" applyAlignment="1">
      <alignment horizontal="right"/>
      <protection/>
    </xf>
    <xf numFmtId="0" fontId="17" fillId="0" borderId="0" xfId="30" applyFont="1" applyFill="1" applyBorder="1" applyAlignment="1">
      <alignment horizontal="right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4" xfId="30" applyFont="1" applyFill="1" applyBorder="1" applyAlignment="1">
      <alignment horizontal="right"/>
      <protection/>
    </xf>
    <xf numFmtId="0" fontId="1" fillId="0" borderId="8" xfId="30" applyFont="1" applyFill="1" applyBorder="1" applyAlignment="1">
      <alignment horizontal="right"/>
      <protection/>
    </xf>
    <xf numFmtId="0" fontId="1" fillId="0" borderId="0" xfId="30" applyFont="1" applyFill="1" applyBorder="1" applyAlignment="1">
      <alignment horizontal="left"/>
      <protection/>
    </xf>
    <xf numFmtId="0" fontId="19" fillId="0" borderId="0" xfId="0" applyFont="1" applyBorder="1" applyAlignment="1" quotePrefix="1">
      <alignment/>
    </xf>
    <xf numFmtId="0" fontId="20" fillId="0" borderId="0" xfId="30" applyFont="1" applyFill="1" applyBorder="1" applyAlignment="1">
      <alignment horizontal="center"/>
      <protection/>
    </xf>
    <xf numFmtId="0" fontId="18" fillId="0" borderId="0" xfId="0" applyFont="1" applyAlignment="1">
      <alignment/>
    </xf>
    <xf numFmtId="0" fontId="1" fillId="0" borderId="0" xfId="30" applyFont="1" applyFill="1" applyBorder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30" applyFont="1" applyFill="1" applyBorder="1" applyAlignment="1">
      <alignment horizontal="left"/>
      <protection/>
    </xf>
    <xf numFmtId="192" fontId="21" fillId="0" borderId="0" xfId="18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3" fontId="21" fillId="0" borderId="0" xfId="0" applyNumberFormat="1" applyFont="1" applyFill="1" applyBorder="1" applyAlignment="1">
      <alignment horizontal="right"/>
    </xf>
    <xf numFmtId="179" fontId="22" fillId="0" borderId="0" xfId="18" applyNumberFormat="1" applyFont="1" applyFill="1" applyBorder="1" applyAlignment="1">
      <alignment horizontal="left"/>
    </xf>
    <xf numFmtId="0" fontId="21" fillId="0" borderId="0" xfId="29" applyFont="1" applyFill="1" applyBorder="1" applyAlignment="1">
      <alignment horizontal="left"/>
      <protection/>
    </xf>
    <xf numFmtId="179" fontId="21" fillId="0" borderId="0" xfId="18" applyNumberFormat="1" applyFont="1" applyFill="1" applyBorder="1" applyAlignment="1">
      <alignment horizontal="center"/>
    </xf>
    <xf numFmtId="179" fontId="20" fillId="0" borderId="0" xfId="18" applyNumberFormat="1" applyFont="1" applyFill="1" applyBorder="1" applyAlignment="1">
      <alignment horizontal="center"/>
    </xf>
    <xf numFmtId="179" fontId="22" fillId="0" borderId="0" xfId="18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0" xfId="0" applyFont="1" applyBorder="1"/>
    <xf numFmtId="3" fontId="23" fillId="0" borderId="0" xfId="0" applyNumberFormat="1" applyFont="1" applyBorder="1"/>
    <xf numFmtId="3" fontId="23" fillId="0" borderId="12" xfId="0" applyNumberFormat="1" applyFont="1" applyBorder="1"/>
    <xf numFmtId="0" fontId="21" fillId="0" borderId="25" xfId="30" applyFont="1" applyFill="1" applyBorder="1" applyAlignment="1">
      <alignment horizontal="left"/>
      <protection/>
    </xf>
    <xf numFmtId="0" fontId="23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179" fontId="21" fillId="0" borderId="0" xfId="22" applyNumberFormat="1" applyFont="1" applyFill="1" applyBorder="1" applyAlignment="1">
      <alignment horizontal="left"/>
    </xf>
    <xf numFmtId="3" fontId="21" fillId="0" borderId="0" xfId="22" applyNumberFormat="1" applyFont="1" applyFill="1" applyBorder="1" applyAlignment="1">
      <alignment horizontal="left"/>
    </xf>
    <xf numFmtId="3" fontId="21" fillId="0" borderId="12" xfId="22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30" applyFont="1" applyFill="1" applyBorder="1" applyAlignment="1">
      <alignment horizontal="center"/>
      <protection/>
    </xf>
    <xf numFmtId="0" fontId="1" fillId="0" borderId="26" xfId="30" applyFont="1" applyFill="1" applyBorder="1" applyAlignment="1">
      <alignment horizontal="right"/>
      <protection/>
    </xf>
    <xf numFmtId="0" fontId="1" fillId="0" borderId="27" xfId="30" applyFont="1" applyFill="1" applyBorder="1" applyAlignment="1">
      <alignment horizontal="right"/>
      <protection/>
    </xf>
    <xf numFmtId="0" fontId="1" fillId="0" borderId="26" xfId="30" applyFont="1" applyFill="1" applyBorder="1" applyAlignment="1">
      <alignment horizontal="left"/>
      <protection/>
    </xf>
    <xf numFmtId="0" fontId="1" fillId="0" borderId="24" xfId="30" applyFont="1" applyFill="1" applyBorder="1" applyAlignment="1">
      <alignment horizontal="left"/>
      <protection/>
    </xf>
    <xf numFmtId="0" fontId="21" fillId="0" borderId="0" xfId="30" applyFont="1" applyFill="1" applyBorder="1" applyAlignment="1">
      <alignment horizontal="right"/>
      <protection/>
    </xf>
    <xf numFmtId="3" fontId="21" fillId="0" borderId="0" xfId="30" applyNumberFormat="1" applyFont="1" applyFill="1" applyBorder="1" applyAlignment="1">
      <alignment horizontal="right"/>
      <protection/>
    </xf>
    <xf numFmtId="3" fontId="21" fillId="0" borderId="12" xfId="30" applyNumberFormat="1" applyFont="1" applyFill="1" applyBorder="1" applyAlignment="1">
      <alignment horizontal="right"/>
      <protection/>
    </xf>
    <xf numFmtId="0" fontId="1" fillId="0" borderId="28" xfId="30" applyFont="1" applyFill="1" applyBorder="1" applyAlignment="1">
      <alignment horizontal="right"/>
      <protection/>
    </xf>
    <xf numFmtId="0" fontId="23" fillId="0" borderId="0" xfId="0" applyFont="1" applyAlignment="1">
      <alignment horizontal="center"/>
    </xf>
    <xf numFmtId="0" fontId="1" fillId="0" borderId="29" xfId="30" applyFont="1" applyFill="1" applyBorder="1" applyAlignment="1">
      <alignment horizontal="left"/>
      <protection/>
    </xf>
    <xf numFmtId="0" fontId="23" fillId="0" borderId="0" xfId="0" applyFont="1" applyBorder="1" applyAlignment="1">
      <alignment horizontal="center"/>
    </xf>
    <xf numFmtId="0" fontId="24" fillId="0" borderId="0" xfId="30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center"/>
    </xf>
    <xf numFmtId="0" fontId="1" fillId="0" borderId="30" xfId="30" applyFont="1" applyFill="1" applyBorder="1" applyAlignment="1">
      <alignment horizontal="right"/>
      <protection/>
    </xf>
    <xf numFmtId="0" fontId="1" fillId="0" borderId="25" xfId="30" applyFont="1" applyFill="1" applyBorder="1" applyAlignment="1">
      <alignment horizontal="left"/>
      <protection/>
    </xf>
    <xf numFmtId="0" fontId="26" fillId="0" borderId="0" xfId="29" applyFont="1" applyFill="1" applyBorder="1" applyAlignment="1">
      <alignment horizontal="center"/>
      <protection/>
    </xf>
    <xf numFmtId="0" fontId="26" fillId="0" borderId="0" xfId="29" applyFont="1" applyFill="1" applyBorder="1" applyAlignment="1">
      <alignment horizontal="left"/>
      <protection/>
    </xf>
    <xf numFmtId="192" fontId="26" fillId="0" borderId="0" xfId="18" applyNumberFormat="1" applyFont="1" applyFill="1" applyBorder="1" applyAlignment="1">
      <alignment horizontal="right"/>
    </xf>
    <xf numFmtId="0" fontId="1" fillId="0" borderId="8" xfId="30" applyFont="1" applyFill="1" applyBorder="1" applyAlignment="1">
      <alignment horizontal="left"/>
      <protection/>
    </xf>
    <xf numFmtId="179" fontId="20" fillId="0" borderId="0" xfId="18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center"/>
    </xf>
    <xf numFmtId="192" fontId="26" fillId="0" borderId="0" xfId="18" applyNumberFormat="1" applyFont="1" applyFill="1" applyBorder="1" applyAlignment="1">
      <alignment horizontal="left"/>
    </xf>
    <xf numFmtId="179" fontId="20" fillId="0" borderId="0" xfId="18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92" fontId="27" fillId="0" borderId="0" xfId="18" applyNumberFormat="1" applyFont="1" applyBorder="1" applyAlignment="1">
      <alignment horizontal="center"/>
    </xf>
    <xf numFmtId="0" fontId="26" fillId="0" borderId="0" xfId="29" applyFont="1" applyFill="1" applyBorder="1" applyAlignment="1">
      <alignment horizontal="center" wrapText="1"/>
      <protection/>
    </xf>
    <xf numFmtId="192" fontId="26" fillId="0" borderId="0" xfId="18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30" applyFont="1" applyFill="1" applyBorder="1" applyAlignment="1">
      <alignment horizontal="left"/>
      <protection/>
    </xf>
    <xf numFmtId="0" fontId="26" fillId="0" borderId="0" xfId="30" applyFont="1" applyFill="1" applyBorder="1" applyAlignment="1">
      <alignment horizontal="right"/>
      <protection/>
    </xf>
    <xf numFmtId="0" fontId="20" fillId="0" borderId="0" xfId="30" applyFont="1" applyFill="1" applyBorder="1" applyAlignment="1">
      <alignment horizontal="left"/>
      <protection/>
    </xf>
    <xf numFmtId="192" fontId="27" fillId="0" borderId="0" xfId="18" applyNumberFormat="1" applyFont="1" applyBorder="1" applyAlignment="1">
      <alignment/>
    </xf>
    <xf numFmtId="0" fontId="26" fillId="0" borderId="0" xfId="29" applyFont="1" applyFill="1" applyBorder="1" applyAlignment="1">
      <alignment horizontal="left" wrapText="1"/>
      <protection/>
    </xf>
    <xf numFmtId="192" fontId="26" fillId="0" borderId="0" xfId="18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/>
    </xf>
    <xf numFmtId="0" fontId="26" fillId="0" borderId="0" xfId="30" applyFont="1" applyFill="1" applyBorder="1" applyAlignment="1">
      <alignment horizontal="left"/>
      <protection/>
    </xf>
    <xf numFmtId="0" fontId="18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1" fillId="0" borderId="27" xfId="30" applyNumberFormat="1" applyFont="1" applyFill="1" applyBorder="1" applyAlignment="1">
      <alignment horizontal="right"/>
      <protection/>
    </xf>
    <xf numFmtId="3" fontId="1" fillId="0" borderId="8" xfId="30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3" fontId="1" fillId="0" borderId="0" xfId="30" applyNumberFormat="1" applyFont="1" applyFill="1" applyBorder="1" applyAlignment="1">
      <alignment horizontal="right"/>
      <protection/>
    </xf>
    <xf numFmtId="3" fontId="1" fillId="0" borderId="26" xfId="30" applyNumberFormat="1" applyFont="1" applyFill="1" applyBorder="1" applyAlignment="1">
      <alignment horizontal="right"/>
      <protection/>
    </xf>
    <xf numFmtId="0" fontId="21" fillId="0" borderId="0" xfId="29" applyFont="1" applyFill="1" applyBorder="1" applyAlignment="1">
      <alignment horizontal="center" wrapText="1"/>
      <protection/>
    </xf>
    <xf numFmtId="179" fontId="26" fillId="0" borderId="0" xfId="22" applyNumberFormat="1" applyFont="1" applyFill="1" applyBorder="1" applyAlignment="1">
      <alignment horizontal="left"/>
    </xf>
    <xf numFmtId="0" fontId="5" fillId="0" borderId="0" xfId="30" applyFont="1" applyFill="1" applyBorder="1" applyAlignment="1">
      <alignment horizontal="right"/>
      <protection/>
    </xf>
    <xf numFmtId="0" fontId="1" fillId="0" borderId="31" xfId="30" applyFont="1" applyFill="1" applyBorder="1" applyAlignment="1">
      <alignment horizontal="right"/>
      <protection/>
    </xf>
    <xf numFmtId="17" fontId="4" fillId="0" borderId="0" xfId="0" applyNumberFormat="1" applyFont="1"/>
    <xf numFmtId="0" fontId="18" fillId="0" borderId="0" xfId="0" applyFont="1"/>
    <xf numFmtId="0" fontId="19" fillId="0" borderId="0" xfId="0" applyFont="1"/>
    <xf numFmtId="179" fontId="19" fillId="0" borderId="0" xfId="20" applyNumberFormat="1" applyFont="1"/>
    <xf numFmtId="179" fontId="18" fillId="0" borderId="0" xfId="20" applyNumberFormat="1" applyFont="1"/>
    <xf numFmtId="179" fontId="19" fillId="0" borderId="0" xfId="21" applyNumberFormat="1" applyFont="1"/>
    <xf numFmtId="179" fontId="18" fillId="0" borderId="0" xfId="21" applyNumberFormat="1" applyFont="1"/>
    <xf numFmtId="179" fontId="11" fillId="0" borderId="0" xfId="23" applyNumberFormat="1" applyFont="1" applyBorder="1" applyAlignment="1">
      <alignment/>
    </xf>
    <xf numFmtId="179" fontId="11" fillId="0" borderId="12" xfId="23" applyNumberFormat="1" applyFont="1" applyBorder="1" applyAlignment="1">
      <alignment/>
    </xf>
    <xf numFmtId="179" fontId="11" fillId="0" borderId="12" xfId="25" applyNumberFormat="1" applyFont="1" applyBorder="1" applyAlignment="1">
      <alignment/>
    </xf>
    <xf numFmtId="179" fontId="11" fillId="0" borderId="0" xfId="25" applyNumberFormat="1" applyFont="1" applyBorder="1" applyAlignment="1">
      <alignment/>
    </xf>
    <xf numFmtId="17" fontId="4" fillId="0" borderId="0" xfId="0" applyNumberFormat="1" applyFont="1" quotePrefix="1"/>
    <xf numFmtId="192" fontId="21" fillId="0" borderId="3" xfId="0" applyNumberFormat="1" applyFont="1" applyFill="1" applyBorder="1" applyAlignment="1" quotePrefix="1">
      <alignment horizontal="center"/>
    </xf>
    <xf numFmtId="192" fontId="21" fillId="0" borderId="4" xfId="0" applyNumberFormat="1" applyFont="1" applyFill="1" applyBorder="1" applyAlignment="1" quotePrefix="1">
      <alignment horizontal="center"/>
    </xf>
    <xf numFmtId="192" fontId="21" fillId="0" borderId="2" xfId="0" applyNumberFormat="1" applyFont="1" applyFill="1" applyBorder="1" applyAlignment="1" quotePrefix="1">
      <alignment horizontal="center"/>
    </xf>
    <xf numFmtId="192" fontId="21" fillId="0" borderId="0" xfId="0" applyNumberFormat="1" applyFont="1" applyFill="1" applyBorder="1" applyAlignment="1" quotePrefix="1">
      <alignment horizontal="center"/>
    </xf>
    <xf numFmtId="192" fontId="21" fillId="0" borderId="12" xfId="0" applyNumberFormat="1" applyFont="1" applyFill="1" applyBorder="1" applyAlignment="1" quotePrefix="1">
      <alignment horizontal="center"/>
    </xf>
    <xf numFmtId="192" fontId="21" fillId="0" borderId="9" xfId="0" applyNumberFormat="1" applyFont="1" applyFill="1" applyBorder="1" applyAlignment="1" quotePrefix="1">
      <alignment horizontal="center"/>
    </xf>
    <xf numFmtId="192" fontId="21" fillId="0" borderId="1" xfId="0" applyNumberFormat="1" applyFont="1" applyFill="1" applyBorder="1" applyAlignment="1" quotePrefix="1">
      <alignment horizontal="center"/>
    </xf>
    <xf numFmtId="192" fontId="21" fillId="0" borderId="10" xfId="0" applyNumberFormat="1" applyFont="1" applyFill="1" applyBorder="1" applyAlignment="1" quotePrefix="1">
      <alignment horizontal="center"/>
    </xf>
    <xf numFmtId="192" fontId="21" fillId="0" borderId="16" xfId="0" applyNumberFormat="1" applyFont="1" applyFill="1" applyBorder="1" applyAlignment="1" quotePrefix="1">
      <alignment/>
    </xf>
    <xf numFmtId="192" fontId="21" fillId="0" borderId="0" xfId="0" applyNumberFormat="1" applyFont="1" applyFill="1" applyBorder="1" applyAlignment="1" quotePrefix="1">
      <alignment/>
    </xf>
    <xf numFmtId="192" fontId="21" fillId="0" borderId="1" xfId="0" applyNumberFormat="1" applyFont="1" applyFill="1" applyBorder="1" applyAlignment="1" quotePrefix="1">
      <alignment/>
    </xf>
    <xf numFmtId="192" fontId="21" fillId="0" borderId="3" xfId="18" applyNumberFormat="1" applyFont="1" applyFill="1" applyBorder="1" applyAlignment="1" quotePrefix="1">
      <alignment horizontal="center"/>
    </xf>
    <xf numFmtId="192" fontId="21" fillId="0" borderId="16" xfId="18" applyNumberFormat="1" applyFont="1" applyFill="1" applyBorder="1" applyAlignment="1">
      <alignment horizontal="left"/>
    </xf>
    <xf numFmtId="192" fontId="21" fillId="0" borderId="16" xfId="18" applyNumberFormat="1" applyFont="1" applyFill="1" applyBorder="1" applyAlignment="1">
      <alignment horizontal="right"/>
    </xf>
    <xf numFmtId="192" fontId="21" fillId="0" borderId="4" xfId="18" applyNumberFormat="1" applyFont="1" applyFill="1" applyBorder="1" applyAlignment="1">
      <alignment horizontal="right"/>
    </xf>
    <xf numFmtId="192" fontId="21" fillId="0" borderId="2" xfId="18" applyNumberFormat="1" applyFont="1" applyFill="1" applyBorder="1" applyAlignment="1" quotePrefix="1">
      <alignment horizontal="center"/>
    </xf>
    <xf numFmtId="192" fontId="21" fillId="0" borderId="0" xfId="18" applyNumberFormat="1" applyFont="1" applyFill="1" applyBorder="1" applyAlignment="1">
      <alignment horizontal="left"/>
    </xf>
    <xf numFmtId="192" fontId="21" fillId="0" borderId="12" xfId="18" applyNumberFormat="1" applyFont="1" applyFill="1" applyBorder="1" applyAlignment="1">
      <alignment horizontal="right"/>
    </xf>
    <xf numFmtId="192" fontId="23" fillId="0" borderId="2" xfId="18" applyNumberFormat="1" applyFont="1" applyBorder="1" applyAlignment="1">
      <alignment horizontal="center"/>
    </xf>
    <xf numFmtId="192" fontId="21" fillId="0" borderId="12" xfId="18" applyNumberFormat="1" applyFont="1" applyFill="1" applyBorder="1" applyAlignment="1">
      <alignment horizontal="center"/>
    </xf>
    <xf numFmtId="192" fontId="23" fillId="0" borderId="0" xfId="18" applyNumberFormat="1" applyFont="1" applyBorder="1"/>
    <xf numFmtId="192" fontId="23" fillId="0" borderId="12" xfId="18" applyNumberFormat="1" applyFont="1" applyBorder="1"/>
    <xf numFmtId="192" fontId="21" fillId="0" borderId="12" xfId="18" applyNumberFormat="1" applyFont="1" applyFill="1" applyBorder="1" applyAlignment="1">
      <alignment horizontal="left"/>
    </xf>
    <xf numFmtId="192" fontId="21" fillId="0" borderId="9" xfId="18" applyNumberFormat="1" applyFont="1" applyFill="1" applyBorder="1" applyAlignment="1" quotePrefix="1">
      <alignment horizontal="center"/>
    </xf>
    <xf numFmtId="192" fontId="21" fillId="0" borderId="1" xfId="18" applyNumberFormat="1" applyFont="1" applyFill="1" applyBorder="1" applyAlignment="1">
      <alignment horizontal="left"/>
    </xf>
    <xf numFmtId="192" fontId="21" fillId="0" borderId="1" xfId="18" applyNumberFormat="1" applyFont="1" applyFill="1" applyBorder="1" applyAlignment="1">
      <alignment horizontal="right"/>
    </xf>
    <xf numFmtId="192" fontId="21" fillId="0" borderId="10" xfId="18" applyNumberFormat="1" applyFont="1" applyFill="1" applyBorder="1" applyAlignment="1">
      <alignment horizontal="right"/>
    </xf>
    <xf numFmtId="179" fontId="4" fillId="0" borderId="0" xfId="0" applyNumberFormat="1" applyFont="1"/>
    <xf numFmtId="0" fontId="6" fillId="0" borderId="19" xfId="0" applyFont="1" applyBorder="1" applyAlignment="1">
      <alignment/>
    </xf>
    <xf numFmtId="0" fontId="1" fillId="0" borderId="24" xfId="0" applyFont="1" applyFill="1" applyBorder="1" applyAlignment="1">
      <alignment horizontal="right"/>
    </xf>
    <xf numFmtId="0" fontId="1" fillId="0" borderId="32" xfId="30" applyFont="1" applyFill="1" applyBorder="1" applyAlignment="1">
      <alignment horizontal="left"/>
      <protection/>
    </xf>
    <xf numFmtId="0" fontId="28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right"/>
    </xf>
    <xf numFmtId="0" fontId="0" fillId="0" borderId="33" xfId="28" applyBorder="1">
      <alignment/>
      <protection/>
    </xf>
    <xf numFmtId="0" fontId="0" fillId="0" borderId="34" xfId="28" applyBorder="1">
      <alignment/>
      <protection/>
    </xf>
    <xf numFmtId="0" fontId="0" fillId="0" borderId="35" xfId="28" applyBorder="1">
      <alignment/>
      <protection/>
    </xf>
    <xf numFmtId="0" fontId="0" fillId="0" borderId="0" xfId="28">
      <alignment/>
      <protection/>
    </xf>
    <xf numFmtId="0" fontId="0" fillId="0" borderId="36" xfId="28" applyBorder="1">
      <alignment/>
      <protection/>
    </xf>
    <xf numFmtId="0" fontId="0" fillId="0" borderId="0" xfId="28" applyBorder="1">
      <alignment/>
      <protection/>
    </xf>
    <xf numFmtId="0" fontId="0" fillId="0" borderId="37" xfId="28" applyBorder="1">
      <alignment/>
      <protection/>
    </xf>
    <xf numFmtId="0" fontId="32" fillId="0" borderId="0" xfId="28" applyFont="1" applyBorder="1" applyAlignment="1">
      <alignment horizontal="center" vertical="center"/>
      <protection/>
    </xf>
    <xf numFmtId="0" fontId="0" fillId="0" borderId="38" xfId="28" applyBorder="1">
      <alignment/>
      <protection/>
    </xf>
    <xf numFmtId="0" fontId="0" fillId="0" borderId="39" xfId="28" applyBorder="1">
      <alignment/>
      <protection/>
    </xf>
    <xf numFmtId="0" fontId="0" fillId="0" borderId="40" xfId="28" applyBorder="1">
      <alignment/>
      <protection/>
    </xf>
    <xf numFmtId="0" fontId="28" fillId="2" borderId="41" xfId="0" applyFont="1" applyFill="1" applyBorder="1" applyAlignment="1">
      <alignment horizontal="center"/>
    </xf>
    <xf numFmtId="0" fontId="28" fillId="0" borderId="8" xfId="0" applyFont="1" applyFill="1" applyBorder="1" applyAlignment="1">
      <alignment/>
    </xf>
    <xf numFmtId="0" fontId="28" fillId="0" borderId="8" xfId="0" applyFont="1" applyFill="1" applyBorder="1" applyAlignment="1">
      <alignment horizontal="right"/>
    </xf>
    <xf numFmtId="0" fontId="34" fillId="0" borderId="36" xfId="28" applyFont="1" applyBorder="1" applyAlignment="1">
      <alignment horizontal="center" vertical="center"/>
      <protection/>
    </xf>
    <xf numFmtId="0" fontId="37" fillId="0" borderId="0" xfId="28" applyFont="1" applyBorder="1" applyAlignment="1">
      <alignment horizontal="center" vertical="center"/>
      <protection/>
    </xf>
    <xf numFmtId="0" fontId="37" fillId="0" borderId="37" xfId="28" applyFont="1" applyBorder="1" applyAlignment="1">
      <alignment horizontal="center" vertical="center"/>
      <protection/>
    </xf>
    <xf numFmtId="0" fontId="38" fillId="0" borderId="36" xfId="28" applyFont="1" applyBorder="1" applyAlignment="1">
      <alignment horizontal="center" vertical="center"/>
      <protection/>
    </xf>
    <xf numFmtId="0" fontId="38" fillId="0" borderId="0" xfId="28" applyFont="1" applyBorder="1" applyAlignment="1">
      <alignment horizontal="center" vertical="center"/>
      <protection/>
    </xf>
    <xf numFmtId="0" fontId="38" fillId="0" borderId="37" xfId="28" applyFont="1" applyBorder="1" applyAlignment="1">
      <alignment horizontal="center" vertical="center"/>
      <protection/>
    </xf>
    <xf numFmtId="0" fontId="29" fillId="0" borderId="36" xfId="28" applyFont="1" applyBorder="1" applyAlignment="1">
      <alignment horizontal="center"/>
      <protection/>
    </xf>
    <xf numFmtId="0" fontId="29" fillId="0" borderId="0" xfId="28" applyFont="1" applyBorder="1" applyAlignment="1">
      <alignment horizontal="center"/>
      <protection/>
    </xf>
    <xf numFmtId="0" fontId="29" fillId="0" borderId="37" xfId="28" applyFont="1" applyBorder="1" applyAlignment="1">
      <alignment horizontal="center"/>
      <protection/>
    </xf>
    <xf numFmtId="0" fontId="37" fillId="0" borderId="36" xfId="28" applyFont="1" applyBorder="1" applyAlignment="1">
      <alignment horizontal="center" vertical="center"/>
      <protection/>
    </xf>
    <xf numFmtId="0" fontId="29" fillId="0" borderId="36" xfId="28" applyFont="1" applyBorder="1" applyAlignment="1">
      <alignment horizontal="center"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37" xfId="28" applyFont="1" applyBorder="1" applyAlignment="1">
      <alignment horizontal="center" vertical="center"/>
      <protection/>
    </xf>
    <xf numFmtId="0" fontId="39" fillId="0" borderId="36" xfId="28" applyFont="1" applyBorder="1" applyAlignment="1">
      <alignment horizontal="center" vertical="center"/>
      <protection/>
    </xf>
    <xf numFmtId="0" fontId="39" fillId="0" borderId="0" xfId="28" applyFont="1" applyBorder="1" applyAlignment="1">
      <alignment horizontal="center" vertical="center"/>
      <protection/>
    </xf>
    <xf numFmtId="0" fontId="39" fillId="0" borderId="37" xfId="28" applyFont="1" applyBorder="1" applyAlignment="1">
      <alignment horizontal="center" vertical="center"/>
      <protection/>
    </xf>
    <xf numFmtId="0" fontId="36" fillId="0" borderId="0" xfId="28" applyFont="1" applyAlignment="1">
      <alignment horizontal="left" vertical="center" wrapText="1"/>
      <protection/>
    </xf>
    <xf numFmtId="0" fontId="35" fillId="0" borderId="0" xfId="28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_CHART DETAILS" xfId="20"/>
    <cellStyle name="Comma_CHART DETAILS 2" xfId="21"/>
    <cellStyle name="Comma_Sheet1" xfId="22"/>
    <cellStyle name="Comma_TBL1" xfId="23"/>
    <cellStyle name="Comma_TBL3" xfId="24"/>
    <cellStyle name="Comma_TBL5" xfId="25"/>
    <cellStyle name="Comma_TBL7" xfId="26"/>
    <cellStyle name="Comma_TBL9" xfId="27"/>
    <cellStyle name="Normal 2" xfId="28"/>
    <cellStyle name="Normal_Sheet1" xfId="29"/>
    <cellStyle name="Normal_Sheet3" xfId="30"/>
    <cellStyle name="Normal_TBL1" xfId="31"/>
    <cellStyle name="Normal_TBL3" xfId="32"/>
    <cellStyle name="Normal_TBL3&amp;4" xfId="33"/>
    <cellStyle name="Normal_TBL5&amp;6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7.png" /><Relationship Id="rId4" Type="http://schemas.openxmlformats.org/officeDocument/2006/relationships/image" Target="../media/image18.png" /><Relationship Id="rId5" Type="http://schemas.openxmlformats.org/officeDocument/2006/relationships/image" Target="../media/image19.png" /><Relationship Id="rId6" Type="http://schemas.openxmlformats.org/officeDocument/2006/relationships/image" Target="../media/image20.png" /><Relationship Id="rId7" Type="http://schemas.openxmlformats.org/officeDocument/2006/relationships/image" Target="../media/image21.png" /><Relationship Id="rId8" Type="http://schemas.openxmlformats.org/officeDocument/2006/relationships/image" Target="../media/image22.png" /><Relationship Id="rId9" Type="http://schemas.openxmlformats.org/officeDocument/2006/relationships/image" Target="../media/image23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Relationship Id="rId2" Type="http://schemas.openxmlformats.org/officeDocument/2006/relationships/image" Target="../media/image2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Relationship Id="rId2" Type="http://schemas.openxmlformats.org/officeDocument/2006/relationships/image" Target="../media/image2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Imports - December 2020</a:t>
            </a:r>
          </a:p>
        </c:rich>
      </c:tx>
      <c:layout>
        <c:manualLayout>
          <c:xMode val="edge"/>
          <c:yMode val="edge"/>
          <c:x val="0.272"/>
          <c:y val="0.02925"/>
        </c:manualLayout>
      </c:layout>
      <c:overlay val="0"/>
      <c:spPr>
        <a:noFill/>
        <a:ln w="25400">
          <a:noFill/>
        </a:ln>
      </c:spPr>
    </c:title>
    <c:view3D>
      <c:rotX val="2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08525"/>
          <c:y val="0.31725"/>
          <c:w val="0.61875"/>
          <c:h val="0.4405"/>
        </c:manualLayout>
      </c:layout>
      <c:pie3DChart>
        <c:varyColors val="1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10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1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0525"/>
                  <c:y val="-0.1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3275"/>
                  <c:y val="-0.1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355"/>
                  <c:y val="-0.13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1325"/>
                  <c:y val="-0.00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175"/>
                  <c:y val="0.03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265"/>
                  <c:y val="0.12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0525"/>
                  <c:y val="0.112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075"/>
                  <c:y val="0.13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97"/>
                  <c:y val="0.07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075"/>
                  <c:y val="-0.15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1'!$B$4:$B$13</c:f>
              <c:strCache/>
            </c:strRef>
          </c:cat>
          <c:val>
            <c:numRef>
              <c:f>'chart details 1'!$C$4:$C$13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Book Antiqua"/>
          <a:ea typeface="Book Antiqua"/>
          <a:cs typeface="Book Antiqua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&amp;C-9-</c:oddHeader>
    </c:headerFooter>
    <c:pageMargins b="1" l="0.75" r="0.75" t="1" header="0.5" footer="0.5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Principal Domestic Exports -December</a:t>
            </a:r>
            <a:r>
              <a:rPr lang="en-US" cap="none" sz="177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2020</a:t>
            </a:r>
          </a:p>
        </c:rich>
      </c:tx>
      <c:layout>
        <c:manualLayout>
          <c:xMode val="edge"/>
          <c:yMode val="edge"/>
          <c:x val="0.19975"/>
          <c:y val="0.0295"/>
        </c:manualLayout>
      </c:layout>
      <c:overlay val="0"/>
      <c:spPr>
        <a:noFill/>
        <a:ln w="25400">
          <a:noFill/>
        </a:ln>
      </c:spPr>
    </c:title>
    <c:view3D>
      <c:rotX val="15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1605"/>
          <c:y val="0.264"/>
          <c:w val="0.69125"/>
          <c:h val="0.4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blipFill>
                <a:blip r:embed="rId9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01675"/>
                  <c:y val="-0.053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65"/>
                  <c:y val="-0.08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3025"/>
                  <c:y val="-0.04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95"/>
                  <c:y val="0.04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82"/>
                  <c:y val="0.18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8125"/>
                  <c:y val="0.14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11925"/>
                  <c:y val="0.19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2325"/>
                  <c:y val="0.21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.14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6825"/>
                  <c:y val="-0.08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Book Antiqua"/>
                      <a:ea typeface="Book Antiqua"/>
                      <a:cs typeface="Book Antiqua"/>
                    </a:defRPr>
                  </a:pPr>
                </a:p>
              </c:txPr>
              <c:numFmt formatCode="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Book Antiqua"/>
                    <a:ea typeface="Book Antiqua"/>
                    <a:cs typeface="Book Antiqu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'chart details 1'!$F$4:$F$13</c:f>
              <c:strCache/>
            </c:strRef>
          </c:cat>
          <c:val>
            <c:numRef>
              <c:f>'chart details 1'!$G$4:$G$13</c:f>
              <c:numCache/>
            </c:numRef>
          </c:val>
        </c:ser>
      </c:pie3DChart>
      <c:spPr>
        <a:noFill/>
        <a:ln w="25400"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MAJOR TRADING PARTNERS - IMPORTS 
DECEMBER 2020 WITH THE CORRESPONDING MONTH OF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rPr>
              <a:t>2019</a:t>
            </a:r>
          </a:p>
        </c:rich>
      </c:tx>
      <c:layout>
        <c:manualLayout>
          <c:xMode val="edge"/>
          <c:yMode val="edge"/>
          <c:x val="0.265"/>
          <c:y val="0.018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25"/>
          <c:y val="0.13725"/>
          <c:w val="0.76875"/>
          <c:h val="0.72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1'!$C$16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0.039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225"/>
                  <c:y val="0.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25"/>
                  <c:y val="0.04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425"/>
                  <c:y val="0.038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0.04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425"/>
                  <c:y val="0.04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55"/>
                  <c:y val="0.04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1'!$C$18:$C$24</c:f>
              <c:numCache/>
            </c:numRef>
          </c:val>
          <c:shape val="box"/>
        </c:ser>
        <c:ser>
          <c:idx val="1"/>
          <c:order val="1"/>
          <c:tx>
            <c:strRef>
              <c:f>'chart details 1'!$D$16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025"/>
                  <c:y val="-0.00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925"/>
                  <c:y val="-0.01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10325"/>
                  <c:y val="0.06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9025"/>
                  <c:y val="-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15"/>
                  <c:y val="0.08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3825"/>
                  <c:y val="-0.02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85"/>
                  <c:y val="-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1'!$B$18:$B$24</c:f>
              <c:strCache/>
            </c:strRef>
          </c:cat>
          <c:val>
            <c:numRef>
              <c:f>'chart details 1'!$D$18:$D$24</c:f>
              <c:numCache/>
            </c:numRef>
          </c:val>
          <c:shape val="box"/>
        </c:ser>
        <c:shape val="box"/>
        <c:axId val="7282282"/>
        <c:axId val="65540539"/>
        <c:axId val="52993940"/>
      </c:bar3DChart>
      <c:catAx>
        <c:axId val="728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9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5540539"/>
        <c:crosses val="autoZero"/>
        <c:auto val="1"/>
        <c:lblOffset val="100"/>
        <c:tickLblSkip val="1"/>
        <c:noMultiLvlLbl val="1"/>
      </c:catAx>
      <c:valAx>
        <c:axId val="6554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0525"/>
              <c:y val="0.336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82282"/>
        <c:crosses val="autoZero"/>
        <c:crossBetween val="between"/>
        <c:dispUnits>
          <c:builtInUnit val="millions"/>
        </c:dispUnits>
      </c:valAx>
      <c:serAx>
        <c:axId val="52993940"/>
        <c:scaling>
          <c:orientation val="minMax"/>
        </c:scaling>
        <c:axPos val="b"/>
        <c:delete val="1"/>
        <c:majorTickMark val="out"/>
        <c:minorTickMark val="none"/>
        <c:tickLblPos val="nextTo"/>
        <c:crossAx val="65540539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15"/>
          <c:y val="0.83975"/>
          <c:w val="0.190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&amp;C-10-</c:oddHeader>
    </c:headerFooter>
    <c:pageMargins b="1" l="0.75" r="0.75" t="1" header="0.5" footer="0.5"/>
    <c:pageSetup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MAJOR TRADING PARTNERS  - DOMESTIC EXPORTS  
DECEMBER 2020 WITH THE CORRESPONDING MONTH OF 2019</a:t>
            </a:r>
          </a:p>
        </c:rich>
      </c:tx>
      <c:layout>
        <c:manualLayout>
          <c:xMode val="edge"/>
          <c:yMode val="edge"/>
          <c:x val="0.26475"/>
          <c:y val="0.027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95"/>
          <c:y val="0.154"/>
          <c:w val="0.7965"/>
          <c:h val="0.6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'chart details 1'!$G$16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0.05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5"/>
                  <c:y val="0.04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3"/>
                  <c:y val="0.05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65"/>
                  <c:y val="0.04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1"/>
                  <c:y val="0.03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75"/>
                  <c:y val="0.05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2"/>
                  <c:y val="0.07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1'!$G$18:$G$24</c:f>
              <c:numCache/>
            </c:numRef>
          </c:val>
          <c:shape val="box"/>
        </c:ser>
        <c:ser>
          <c:idx val="1"/>
          <c:order val="1"/>
          <c:tx>
            <c:strRef>
              <c:f>'chart details 1'!$H$16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25"/>
                  <c:y val="-0.00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9"/>
                  <c:y val="-0.00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75"/>
                  <c:y val="0.03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25"/>
                  <c:y val="-0.02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825"/>
                  <c:y val="-0.00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775"/>
                  <c:y val="-0.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9"/>
                  <c:y val="-0.01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1'!$F$18:$F$24</c:f>
              <c:strCache/>
            </c:strRef>
          </c:cat>
          <c:val>
            <c:numRef>
              <c:f>'chart details 1'!$H$18:$H$24</c:f>
              <c:numCache/>
            </c:numRef>
          </c:val>
          <c:shape val="box"/>
        </c:ser>
        <c:shape val="box"/>
        <c:axId val="7183413"/>
        <c:axId val="64650718"/>
        <c:axId val="44985551"/>
      </c:bar3D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18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64650718"/>
        <c:crosses val="autoZero"/>
        <c:auto val="1"/>
        <c:lblOffset val="100"/>
        <c:tickLblSkip val="1"/>
        <c:noMultiLvlLbl val="1"/>
      </c:catAx>
      <c:valAx>
        <c:axId val="64650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385"/>
              <c:y val="0.32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83413"/>
        <c:crosses val="autoZero"/>
        <c:crossBetween val="between"/>
        <c:dispUnits>
          <c:builtInUnit val="millions"/>
        </c:dispUnits>
      </c:valAx>
      <c:serAx>
        <c:axId val="44985551"/>
        <c:scaling>
          <c:orientation val="minMax"/>
        </c:scaling>
        <c:axPos val="b"/>
        <c:delete val="1"/>
        <c:majorTickMark val="out"/>
        <c:minorTickMark val="none"/>
        <c:tickLblPos val="nextTo"/>
        <c:crossAx val="64650718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6425"/>
          <c:y val="0.83975"/>
          <c:w val="0.200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&amp;C-11-</c:oddHeader>
    </c:headerFooter>
    <c:pageMargins b="1" l="0.75" r="0.75" t="1" header="0.5" footer="0.5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IMPORTS 
DECEMBER 2020 WITH THE CORRESPONDING MONTH OF 2019 </a:t>
            </a:r>
          </a:p>
        </c:rich>
      </c:tx>
      <c:layout>
        <c:manualLayout>
          <c:xMode val="edge"/>
          <c:yMode val="edge"/>
          <c:x val="0.2925"/>
          <c:y val="0.026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5"/>
          <c:y val="0.1"/>
          <c:w val="0.76975"/>
          <c:h val="0.74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5"/>
                  <c:y val="0.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75"/>
                  <c:y val="0.01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1"/>
                  <c:y val="0.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1'!$C$29:$C$35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625"/>
                  <c:y val="-0.01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575"/>
                  <c:y val="-0.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35"/>
                  <c:y val="-0.015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975"/>
                  <c:y val="-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575"/>
                  <c:y val="0.041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35"/>
                  <c:y val="-0.02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95"/>
                  <c:y val="-0.00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1'!$B$29:$B$35</c:f>
              <c:strCache/>
            </c:strRef>
          </c:cat>
          <c:val>
            <c:numRef>
              <c:f>'chart details 1'!$D$29:$D$35</c:f>
              <c:numCache/>
            </c:numRef>
          </c:val>
          <c:shape val="box"/>
        </c:ser>
        <c:shape val="box"/>
        <c:axId val="2216776"/>
        <c:axId val="19950985"/>
        <c:axId val="45341138"/>
      </c:bar3DChart>
      <c:catAx>
        <c:axId val="2216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8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19950985"/>
        <c:crosses val="autoZero"/>
        <c:auto val="1"/>
        <c:lblOffset val="100"/>
        <c:tickLblSkip val="1"/>
        <c:noMultiLvlLbl val="1"/>
      </c:catAx>
      <c:valAx>
        <c:axId val="19950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23"/>
              <c:y val="0.365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776"/>
        <c:crosses val="autoZero"/>
        <c:crossBetween val="between"/>
        <c:dispUnits>
          <c:builtInUnit val="millions"/>
        </c:dispUnits>
      </c:valAx>
      <c:serAx>
        <c:axId val="45341138"/>
        <c:scaling>
          <c:orientation val="minMax"/>
        </c:scaling>
        <c:axPos val="b"/>
        <c:delete val="1"/>
        <c:majorTickMark val="out"/>
        <c:minorTickMark val="none"/>
        <c:tickLblPos val="nextTo"/>
        <c:crossAx val="19950985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375"/>
          <c:y val="0.86575"/>
          <c:w val="0.176"/>
          <c:h val="0.0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&amp;C-12-</c:oddHeader>
    </c:headerFooter>
    <c:pageMargins b="1" l="0.75" r="0.75" t="1" header="0.5" footer="0.5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Book Antiqua"/>
                <a:cs typeface="Book Antiqua"/>
              </a:rPr>
              <a:t>CARICOM DOMESTIC EXPORTS 
DECEMBER 2020 WITH THE CORRESPONDING MONTH OF 2019</a:t>
            </a:r>
          </a:p>
        </c:rich>
      </c:tx>
      <c:layout>
        <c:manualLayout>
          <c:xMode val="edge"/>
          <c:yMode val="edge"/>
          <c:x val="0.2945"/>
          <c:y val="0.02575"/>
        </c:manualLayout>
      </c:layout>
      <c:overlay val="0"/>
      <c:spPr>
        <a:noFill/>
        <a:ln w="25400">
          <a:noFill/>
        </a:ln>
      </c:spPr>
    </c:title>
    <c:view3D>
      <c:rotX val="15"/>
      <c:hPercent val="100"/>
      <c:rotY val="2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8275"/>
          <c:y val="0.10375"/>
          <c:w val="0.72275"/>
          <c:h val="0.72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'Table 1'!$N$1</c:f>
              <c:strCache>
                <c:ptCount val="1"/>
                <c:pt idx="0">
                  <c:v>2020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25"/>
                  <c:y val="0.03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625"/>
                  <c:y val="-0.006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5"/>
                  <c:y val="0.0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1"/>
                  <c:y val="0.036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75"/>
                  <c:y val="0.045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075"/>
                  <c:y val="0.037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425"/>
                  <c:y val="0.038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1'!$G$29:$G$35</c:f>
              <c:numCache/>
            </c:numRef>
          </c:val>
          <c:shape val="box"/>
        </c:ser>
        <c:ser>
          <c:idx val="1"/>
          <c:order val="1"/>
          <c:tx>
            <c:strRef>
              <c:f>'Table 1'!$O$1</c:f>
              <c:strCache>
                <c:ptCount val="1"/>
                <c:pt idx="0">
                  <c:v>2019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16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775"/>
                  <c:y val="-0.0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175"/>
                  <c:y val="-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75"/>
                  <c:y val="-0.03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105"/>
                  <c:y val="-0.01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525"/>
                  <c:y val="-0.004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085"/>
                  <c:y val="-0.01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 w="25400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details 1'!$F$29:$F$35</c:f>
              <c:strCache/>
            </c:strRef>
          </c:cat>
          <c:val>
            <c:numRef>
              <c:f>'chart details 1'!$H$29:$H$35</c:f>
              <c:numCache/>
            </c:numRef>
          </c:val>
          <c:shape val="box"/>
        </c:ser>
        <c:shape val="box"/>
        <c:axId val="5417059"/>
        <c:axId val="48753532"/>
        <c:axId val="36128605"/>
      </c:bar3D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  <c:crossAx val="48753532"/>
        <c:crosses val="autoZero"/>
        <c:auto val="1"/>
        <c:lblOffset val="100"/>
        <c:tickLblSkip val="1"/>
        <c:noMultiLvlLbl val="1"/>
      </c:catAx>
      <c:valAx>
        <c:axId val="4875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 (BDS $)</a:t>
                </a:r>
              </a:p>
            </c:rich>
          </c:tx>
          <c:layout>
            <c:manualLayout>
              <c:xMode val="edge"/>
              <c:yMode val="edge"/>
              <c:x val="0.0175"/>
              <c:y val="0.368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059"/>
        <c:crosses val="autoZero"/>
        <c:crossBetween val="between"/>
        <c:dispUnits>
          <c:builtInUnit val="millions"/>
        </c:dispUnits>
      </c:valAx>
      <c:serAx>
        <c:axId val="36128605"/>
        <c:scaling>
          <c:orientation val="minMax"/>
        </c:scaling>
        <c:axPos val="b"/>
        <c:delete val="1"/>
        <c:majorTickMark val="out"/>
        <c:minorTickMark val="none"/>
        <c:tickLblPos val="nextTo"/>
        <c:crossAx val="48753532"/>
        <c:crosses val="autoZero"/>
        <c:tickLblSkip val="1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55" b="1" i="0" u="none" baseline="0">
                <a:solidFill>
                  <a:srgbClr val="000000"/>
                </a:solidFill>
                <a:latin typeface="Book Antiqua"/>
                <a:ea typeface="Book Antiqua"/>
                <a:cs typeface="Book Antiqua"/>
              </a:defRPr>
            </a:pPr>
          </a:p>
        </c:txPr>
      </c:legendEntry>
      <c:layout>
        <c:manualLayout>
          <c:xMode val="edge"/>
          <c:yMode val="edge"/>
          <c:x val="0.78875"/>
          <c:y val="0.83025"/>
          <c:w val="0.1727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12700">
          <a:solidFill>
            <a:srgbClr val="808080"/>
          </a:solidFill>
          <a:prstDash val="solid"/>
        </a:ln>
      </c:spPr>
      <c:thickness val="0"/>
    </c:sideWall>
    <c:backWall>
      <c:spPr>
        <a:noFill/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3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 alignWithMargins="0">
      <c:oddHeader>&amp;C-13-</c:oddHeader>
    </c:headerFooter>
    <c:pageMargins b="1" l="0.75" r="0.75" t="1" header="0.5" footer="0.5"/>
    <c:pageSetup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3</xdr:col>
          <xdr:colOff>38100</xdr:colOff>
          <xdr:row>1</xdr:row>
          <xdr:rowOff>66675</xdr:rowOff>
        </xdr:from>
        <xdr:to>
          <xdr:col>8</xdr:col>
          <xdr:colOff>590550</xdr:colOff>
          <xdr:row>7</xdr:row>
          <xdr:rowOff>47625</xdr:rowOff>
        </xdr:to>
        <xdr:sp macro="" textlink="">
          <xdr:nvSpPr>
            <xdr:cNvPr id="172033" name="Object 1" hidden="1">
              <a:extLst xmlns:a="http://schemas.openxmlformats.org/drawingml/2006/main">
                <a:ext uri="{63B3BB69-23CF-44E3-9099-C40C66FF867C}">
                  <a14:compatExt spid="_x0000_s172033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161925</xdr:colOff>
      <xdr:row>17</xdr:row>
      <xdr:rowOff>142875</xdr:rowOff>
    </xdr:from>
    <xdr:to>
      <xdr:col>8</xdr:col>
      <xdr:colOff>438150</xdr:colOff>
      <xdr:row>22</xdr:row>
      <xdr:rowOff>85725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990725" y="3800475"/>
          <a:ext cx="3324225" cy="752475"/>
        </a:xfrm>
        <a:prstGeom prst="rect">
          <a:avLst/>
        </a:prstGeom>
        <a:ln>
          <a:noFill/>
        </a:ln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029" sz="3600" b="1" kern="10" spc="0">
              <a:ln w="12700">
                <a:solidFill>
                  <a:srgbClr val="EAEAEA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sy="50000" kx="2115830" algn="bl" rotWithShape="0">
                  <a:srgbClr val="C0C0C0">
                    <a:alpha val="80000"/>
                  </a:srgbClr>
                </a:outerShdw>
              </a:effectLst>
              <a:latin typeface="Times New Roman"/>
              <a:cs typeface="Times New Roman"/>
            </a:rPr>
            <a:t>DECEMBER 2020</a:t>
          </a:r>
        </a:p>
      </xdr:txBody>
    </xdr:sp>
    <xdr:clientData/>
  </xdr:twoCellAnchor>
  <xdr:twoCellAnchor editAs="oneCell">
    <xdr:from>
      <xdr:col>0</xdr:col>
      <xdr:colOff>257175</xdr:colOff>
      <xdr:row>24</xdr:row>
      <xdr:rowOff>38100</xdr:rowOff>
    </xdr:from>
    <xdr:to>
      <xdr:col>11</xdr:col>
      <xdr:colOff>352425</xdr:colOff>
      <xdr:row>50</xdr:row>
      <xdr:rowOff>0</xdr:rowOff>
    </xdr:to>
    <xdr:pic>
      <xdr:nvPicPr>
        <xdr:cNvPr id="172129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7175" y="4829175"/>
          <a:ext cx="6800850" cy="417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11</xdr:col>
      <xdr:colOff>466725</xdr:colOff>
      <xdr:row>28</xdr:row>
      <xdr:rowOff>95250</xdr:rowOff>
    </xdr:to>
    <xdr:graphicFrame macro="">
      <xdr:nvGraphicFramePr>
        <xdr:cNvPr id="1146" name="Chart 1"/>
        <xdr:cNvGraphicFramePr/>
      </xdr:nvGraphicFramePr>
      <xdr:xfrm>
        <a:off x="95250" y="66675"/>
        <a:ext cx="70770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28</xdr:row>
      <xdr:rowOff>152400</xdr:rowOff>
    </xdr:from>
    <xdr:to>
      <xdr:col>11</xdr:col>
      <xdr:colOff>466725</xdr:colOff>
      <xdr:row>55</xdr:row>
      <xdr:rowOff>104775</xdr:rowOff>
    </xdr:to>
    <xdr:graphicFrame macro="">
      <xdr:nvGraphicFramePr>
        <xdr:cNvPr id="1147" name="Chart 2"/>
        <xdr:cNvGraphicFramePr/>
      </xdr:nvGraphicFramePr>
      <xdr:xfrm>
        <a:off x="123825" y="4686300"/>
        <a:ext cx="70485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15</xdr:col>
      <xdr:colOff>47625</xdr:colOff>
      <xdr:row>40</xdr:row>
      <xdr:rowOff>47625</xdr:rowOff>
    </xdr:to>
    <xdr:graphicFrame macro="">
      <xdr:nvGraphicFramePr>
        <xdr:cNvPr id="4217" name="Chart 1"/>
        <xdr:cNvGraphicFramePr/>
      </xdr:nvGraphicFramePr>
      <xdr:xfrm>
        <a:off x="47625" y="47625"/>
        <a:ext cx="9144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133350</xdr:rowOff>
    </xdr:from>
    <xdr:to>
      <xdr:col>15</xdr:col>
      <xdr:colOff>85725</xdr:colOff>
      <xdr:row>79</xdr:row>
      <xdr:rowOff>0</xdr:rowOff>
    </xdr:to>
    <xdr:graphicFrame macro="">
      <xdr:nvGraphicFramePr>
        <xdr:cNvPr id="4218" name="Chart 2"/>
        <xdr:cNvGraphicFramePr/>
      </xdr:nvGraphicFramePr>
      <xdr:xfrm>
        <a:off x="57150" y="6610350"/>
        <a:ext cx="9172575" cy="618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17</xdr:col>
      <xdr:colOff>57150</xdr:colOff>
      <xdr:row>50</xdr:row>
      <xdr:rowOff>19050</xdr:rowOff>
    </xdr:to>
    <xdr:graphicFrame macro="">
      <xdr:nvGraphicFramePr>
        <xdr:cNvPr id="7289" name="Chart 1"/>
        <xdr:cNvGraphicFramePr/>
      </xdr:nvGraphicFramePr>
      <xdr:xfrm>
        <a:off x="28575" y="28575"/>
        <a:ext cx="10391775" cy="808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50</xdr:row>
      <xdr:rowOff>123825</xdr:rowOff>
    </xdr:from>
    <xdr:to>
      <xdr:col>17</xdr:col>
      <xdr:colOff>47625</xdr:colOff>
      <xdr:row>98</xdr:row>
      <xdr:rowOff>152400</xdr:rowOff>
    </xdr:to>
    <xdr:graphicFrame macro="">
      <xdr:nvGraphicFramePr>
        <xdr:cNvPr id="7290" name="Chart 2"/>
        <xdr:cNvGraphicFramePr/>
      </xdr:nvGraphicFramePr>
      <xdr:xfrm>
        <a:off x="38100" y="8220075"/>
        <a:ext cx="10372725" cy="780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8"/>
  <sheetViews>
    <sheetView tabSelected="1" view="pageBreakPreview" zoomScaleSheetLayoutView="100" workbookViewId="0" topLeftCell="A8">
      <selection activeCell="A55" sqref="A55:L55"/>
    </sheetView>
  </sheetViews>
  <sheetFormatPr defaultColWidth="9.140625" defaultRowHeight="12.75"/>
  <cols>
    <col min="1" max="11" width="9.140625" style="282" customWidth="1"/>
    <col min="12" max="12" width="10.57421875" style="282" customWidth="1"/>
    <col min="13" max="16384" width="9.140625" style="282" customWidth="1"/>
  </cols>
  <sheetData>
    <row r="1" spans="1:12" ht="13.5" thickTop="1">
      <c r="A1" s="279"/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1"/>
    </row>
    <row r="2" spans="1:12" ht="12.75">
      <c r="A2" s="283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2.75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5"/>
    </row>
    <row r="4" spans="1:12" ht="12.75">
      <c r="A4" s="283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5"/>
    </row>
    <row r="5" spans="1:12" ht="12.75">
      <c r="A5" s="283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5"/>
    </row>
    <row r="6" spans="1:12" ht="12.75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5"/>
    </row>
    <row r="7" spans="1:12" ht="12.75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5"/>
    </row>
    <row r="8" spans="1:12" ht="12.75">
      <c r="A8" s="283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5"/>
    </row>
    <row r="9" spans="1:12" ht="12.75">
      <c r="A9" s="283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5"/>
    </row>
    <row r="10" spans="1:12" ht="23.25">
      <c r="A10" s="303" t="s">
        <v>162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5"/>
    </row>
    <row r="11" spans="1:12" ht="20.25">
      <c r="A11" s="303" t="s">
        <v>163</v>
      </c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</row>
    <row r="12" spans="1:12" ht="20.25">
      <c r="A12" s="303" t="s">
        <v>177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5"/>
    </row>
    <row r="13" spans="1:12" ht="20.25">
      <c r="A13" s="303" t="s">
        <v>164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5"/>
    </row>
    <row r="14" spans="1:12" ht="15">
      <c r="A14" s="283"/>
      <c r="B14" s="286"/>
      <c r="C14" s="284"/>
      <c r="D14" s="284"/>
      <c r="E14" s="284"/>
      <c r="F14" s="284"/>
      <c r="G14" s="284"/>
      <c r="H14" s="284"/>
      <c r="I14" s="284"/>
      <c r="J14" s="284"/>
      <c r="K14" s="284"/>
      <c r="L14" s="285"/>
    </row>
    <row r="15" spans="1:12" ht="15">
      <c r="A15" s="283"/>
      <c r="B15" s="286"/>
      <c r="C15" s="284"/>
      <c r="D15" s="284"/>
      <c r="E15" s="284"/>
      <c r="F15" s="284"/>
      <c r="G15" s="284"/>
      <c r="H15" s="284"/>
      <c r="I15" s="284"/>
      <c r="J15" s="284"/>
      <c r="K15" s="284"/>
      <c r="L15" s="285"/>
    </row>
    <row r="16" spans="1:12" ht="45.75">
      <c r="A16" s="306" t="s">
        <v>165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8"/>
    </row>
    <row r="17" spans="1:12" ht="12.75">
      <c r="A17" s="283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5"/>
    </row>
    <row r="18" spans="1:12" ht="12.75">
      <c r="A18" s="283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5"/>
    </row>
    <row r="19" spans="1:12" ht="12.75">
      <c r="A19" s="283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5"/>
    </row>
    <row r="20" spans="1:12" ht="12.75">
      <c r="A20" s="283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5"/>
    </row>
    <row r="21" spans="1:12" ht="12.75">
      <c r="A21" s="283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5"/>
    </row>
    <row r="22" spans="1:12" ht="12.75">
      <c r="A22" s="283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5"/>
    </row>
    <row r="23" spans="1:12" ht="12.75">
      <c r="A23" s="283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5"/>
    </row>
    <row r="24" spans="1:12" ht="12.75">
      <c r="A24" s="283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5"/>
    </row>
    <row r="25" spans="1:12" ht="12.75">
      <c r="A25" s="283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5"/>
    </row>
    <row r="26" spans="1:12" ht="12.75">
      <c r="A26" s="283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5"/>
    </row>
    <row r="27" spans="1:12" ht="12.75">
      <c r="A27" s="283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</row>
    <row r="28" spans="1:12" ht="12.75">
      <c r="A28" s="283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5"/>
    </row>
    <row r="29" spans="1:12" ht="12.75">
      <c r="A29" s="283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5"/>
    </row>
    <row r="30" spans="1:12" ht="12.75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5"/>
    </row>
    <row r="31" spans="1:12" ht="12.75">
      <c r="A31" s="283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5"/>
    </row>
    <row r="32" spans="1:12" ht="12.75">
      <c r="A32" s="283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5"/>
    </row>
    <row r="33" spans="1:12" ht="12.75">
      <c r="A33" s="283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5"/>
    </row>
    <row r="34" spans="1:12" ht="12.75">
      <c r="A34" s="283"/>
      <c r="B34" s="284"/>
      <c r="C34" s="284"/>
      <c r="D34" s="284"/>
      <c r="E34" s="284"/>
      <c r="F34" s="284"/>
      <c r="G34" s="284"/>
      <c r="H34" s="284"/>
      <c r="I34" s="284"/>
      <c r="J34" s="284"/>
      <c r="K34" s="284"/>
      <c r="L34" s="285"/>
    </row>
    <row r="35" spans="1:12" ht="12.75">
      <c r="A35" s="283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5"/>
    </row>
    <row r="36" spans="1:12" ht="12.75">
      <c r="A36" s="283"/>
      <c r="B36" s="284"/>
      <c r="C36" s="284"/>
      <c r="D36" s="284"/>
      <c r="E36" s="284"/>
      <c r="F36" s="284"/>
      <c r="G36" s="284"/>
      <c r="H36" s="284"/>
      <c r="I36" s="284"/>
      <c r="J36" s="284"/>
      <c r="K36" s="284"/>
      <c r="L36" s="285"/>
    </row>
    <row r="37" spans="1:12" ht="12.75">
      <c r="A37" s="283"/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5"/>
    </row>
    <row r="38" spans="1:12" ht="12.75">
      <c r="A38" s="283"/>
      <c r="B38" s="284"/>
      <c r="C38" s="284"/>
      <c r="D38" s="284"/>
      <c r="E38" s="284"/>
      <c r="F38" s="284"/>
      <c r="G38" s="284"/>
      <c r="H38" s="284"/>
      <c r="I38" s="284"/>
      <c r="J38" s="284"/>
      <c r="K38" s="284"/>
      <c r="L38" s="285"/>
    </row>
    <row r="39" spans="1:12" ht="12.75">
      <c r="A39" s="283"/>
      <c r="B39" s="284"/>
      <c r="C39" s="284"/>
      <c r="D39" s="284"/>
      <c r="E39" s="284"/>
      <c r="F39" s="284"/>
      <c r="G39" s="284"/>
      <c r="H39" s="284"/>
      <c r="I39" s="284"/>
      <c r="J39" s="284"/>
      <c r="K39" s="284"/>
      <c r="L39" s="285"/>
    </row>
    <row r="40" spans="1:12" ht="12.75">
      <c r="A40" s="283"/>
      <c r="B40" s="284"/>
      <c r="C40" s="284"/>
      <c r="D40" s="284"/>
      <c r="E40" s="284"/>
      <c r="F40" s="284"/>
      <c r="G40" s="284"/>
      <c r="H40" s="284"/>
      <c r="I40" s="284"/>
      <c r="J40" s="284"/>
      <c r="K40" s="284"/>
      <c r="L40" s="285"/>
    </row>
    <row r="41" spans="1:12" ht="12.75">
      <c r="A41" s="283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5"/>
    </row>
    <row r="42" spans="1:12" ht="12.75">
      <c r="A42" s="283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5"/>
    </row>
    <row r="43" spans="1:12" ht="12.75">
      <c r="A43" s="283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5"/>
    </row>
    <row r="44" spans="1:12" ht="12.75">
      <c r="A44" s="283"/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5"/>
    </row>
    <row r="45" spans="1:12" ht="12.75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5"/>
    </row>
    <row r="46" spans="1:12" ht="12.75">
      <c r="A46" s="283"/>
      <c r="B46" s="284"/>
      <c r="C46" s="284"/>
      <c r="D46" s="284"/>
      <c r="E46" s="284"/>
      <c r="F46" s="284"/>
      <c r="G46" s="284"/>
      <c r="H46" s="284"/>
      <c r="I46" s="284"/>
      <c r="J46" s="284"/>
      <c r="K46" s="284"/>
      <c r="L46" s="285"/>
    </row>
    <row r="47" spans="1:12" ht="12.75">
      <c r="A47" s="283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5"/>
    </row>
    <row r="48" spans="1:12" ht="12.75">
      <c r="A48" s="283"/>
      <c r="B48" s="284"/>
      <c r="C48" s="284"/>
      <c r="D48" s="284"/>
      <c r="E48" s="284"/>
      <c r="F48" s="284"/>
      <c r="G48" s="284"/>
      <c r="H48" s="284"/>
      <c r="I48" s="284"/>
      <c r="J48" s="284"/>
      <c r="K48" s="284"/>
      <c r="L48" s="285"/>
    </row>
    <row r="49" spans="1:12" ht="12.75">
      <c r="A49" s="283"/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5"/>
    </row>
    <row r="50" spans="1:12" ht="12.75">
      <c r="A50" s="283"/>
      <c r="B50" s="284"/>
      <c r="C50" s="284"/>
      <c r="D50" s="284"/>
      <c r="E50" s="284"/>
      <c r="F50" s="284"/>
      <c r="G50" s="284"/>
      <c r="H50" s="284"/>
      <c r="I50" s="284"/>
      <c r="J50" s="284"/>
      <c r="K50" s="284"/>
      <c r="L50" s="285"/>
    </row>
    <row r="51" spans="1:12" ht="12.75">
      <c r="A51" s="283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5"/>
    </row>
    <row r="52" spans="1:12" ht="12.75">
      <c r="A52" s="283"/>
      <c r="B52" s="284"/>
      <c r="C52" s="284"/>
      <c r="D52" s="284"/>
      <c r="E52" s="284"/>
      <c r="F52" s="284"/>
      <c r="G52" s="284"/>
      <c r="H52" s="284"/>
      <c r="I52" s="284"/>
      <c r="J52" s="284"/>
      <c r="K52" s="284"/>
      <c r="L52" s="285"/>
    </row>
    <row r="53" spans="1:12" ht="23.25">
      <c r="A53" s="302" t="s">
        <v>426</v>
      </c>
      <c r="B53" s="294"/>
      <c r="C53" s="294"/>
      <c r="D53" s="294"/>
      <c r="E53" s="294"/>
      <c r="F53" s="294"/>
      <c r="G53" s="294"/>
      <c r="H53" s="294"/>
      <c r="I53" s="294"/>
      <c r="J53" s="294"/>
      <c r="K53" s="294"/>
      <c r="L53" s="295"/>
    </row>
    <row r="54" spans="1:12" ht="20.25">
      <c r="A54" s="293" t="s">
        <v>427</v>
      </c>
      <c r="B54" s="294"/>
      <c r="C54" s="294"/>
      <c r="D54" s="294"/>
      <c r="E54" s="294"/>
      <c r="F54" s="294"/>
      <c r="G54" s="294"/>
      <c r="H54" s="294"/>
      <c r="I54" s="294"/>
      <c r="J54" s="294"/>
      <c r="K54" s="294"/>
      <c r="L54" s="295"/>
    </row>
    <row r="55" spans="1:12" ht="20.25">
      <c r="A55" s="296" t="s">
        <v>166</v>
      </c>
      <c r="B55" s="297"/>
      <c r="C55" s="297"/>
      <c r="D55" s="297"/>
      <c r="E55" s="297"/>
      <c r="F55" s="297"/>
      <c r="G55" s="297"/>
      <c r="H55" s="297"/>
      <c r="I55" s="297"/>
      <c r="J55" s="297"/>
      <c r="K55" s="297"/>
      <c r="L55" s="298"/>
    </row>
    <row r="56" spans="1:12" ht="20.25">
      <c r="A56" s="299" t="s">
        <v>178</v>
      </c>
      <c r="B56" s="300"/>
      <c r="C56" s="300"/>
      <c r="D56" s="300"/>
      <c r="E56" s="300"/>
      <c r="F56" s="300"/>
      <c r="G56" s="300"/>
      <c r="H56" s="300"/>
      <c r="I56" s="300"/>
      <c r="J56" s="300"/>
      <c r="K56" s="300"/>
      <c r="L56" s="301"/>
    </row>
    <row r="57" spans="1:12" ht="20.25">
      <c r="A57" s="302"/>
      <c r="B57" s="294"/>
      <c r="C57" s="294"/>
      <c r="D57" s="294"/>
      <c r="E57" s="294"/>
      <c r="F57" s="294"/>
      <c r="G57" s="294"/>
      <c r="H57" s="294"/>
      <c r="I57" s="294"/>
      <c r="J57" s="294"/>
      <c r="K57" s="294"/>
      <c r="L57" s="295"/>
    </row>
    <row r="58" spans="1:12" ht="13.5" thickBot="1">
      <c r="A58" s="287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9"/>
    </row>
    <row r="59" ht="13.5" thickTop="1"/>
  </sheetData>
  <mergeCells count="10">
    <mergeCell ref="A54:L54"/>
    <mergeCell ref="A55:L55"/>
    <mergeCell ref="A56:L56"/>
    <mergeCell ref="A57:L57"/>
    <mergeCell ref="A10:L10"/>
    <mergeCell ref="A11:L11"/>
    <mergeCell ref="A12:L12"/>
    <mergeCell ref="A13:L13"/>
    <mergeCell ref="A16:L16"/>
    <mergeCell ref="A53:L53"/>
  </mergeCells>
  <printOptions/>
  <pageMargins left="0.7" right="0.7" top="0.75" bottom="0.75" header="0.3" footer="0.3"/>
  <pageSetup horizontalDpi="600" verticalDpi="600" orientation="portrait" paperSize="9" scale="75" r:id="rId4"/>
  <drawing r:id="rId3"/>
  <legacyDrawing r:id="rId2"/>
  <oleObjects>
    <mc:AlternateContent xmlns:mc="http://schemas.openxmlformats.org/markup-compatibility/2006">
      <mc:Choice Requires="x14">
        <oleObject progId="MSPhotoEd.3" shapeId="172033" r:id="rId1">
          <objectPr r:id="rId5">
            <anchor>
              <from>
                <xdr:col>3</xdr:col>
                <xdr:colOff>38100</xdr:colOff>
                <xdr:row>1</xdr:row>
                <xdr:rowOff>66675</xdr:rowOff>
              </from>
              <to>
                <xdr:col>8</xdr:col>
                <xdr:colOff>590550</xdr:colOff>
                <xdr:row>7</xdr:row>
                <xdr:rowOff>47625</xdr:rowOff>
              </to>
            </anchor>
          </objectPr>
        </oleObject>
      </mc:Choice>
      <mc:Fallback>
        <oleObject progId="MSPhotoEd.3" shapeId="172033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 topLeftCell="A1">
      <selection activeCell="L10" sqref="L10"/>
    </sheetView>
  </sheetViews>
  <sheetFormatPr defaultColWidth="9.140625" defaultRowHeight="12.75"/>
  <cols>
    <col min="1" max="1" width="4.140625" style="5" customWidth="1"/>
    <col min="2" max="2" width="46.00390625" style="5" customWidth="1"/>
    <col min="3" max="3" width="12.8515625" style="5" customWidth="1"/>
    <col min="4" max="4" width="13.8515625" style="5" customWidth="1"/>
    <col min="5" max="5" width="12.421875" style="5" customWidth="1"/>
    <col min="6" max="6" width="12.57421875" style="5" customWidth="1"/>
    <col min="7" max="8" width="11.421875" style="5" customWidth="1"/>
    <col min="9" max="9" width="12.421875" style="5" customWidth="1"/>
    <col min="10" max="10" width="12.57421875" style="5" customWidth="1"/>
    <col min="11" max="12" width="9.140625" style="5" customWidth="1"/>
    <col min="13" max="13" width="8.421875" style="5" bestFit="1" customWidth="1"/>
    <col min="14" max="14" width="40.281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8" ht="15">
      <c r="A1" s="1"/>
      <c r="B1" s="311" t="s">
        <v>139</v>
      </c>
      <c r="C1" s="311"/>
      <c r="D1" s="311"/>
      <c r="E1" s="311"/>
      <c r="F1" s="311"/>
      <c r="G1" s="311"/>
      <c r="H1" s="311"/>
      <c r="I1" s="311"/>
      <c r="J1" s="311"/>
      <c r="K1" s="4"/>
      <c r="L1" s="4"/>
      <c r="M1" s="4"/>
      <c r="N1" s="4"/>
      <c r="O1" s="4"/>
      <c r="P1" s="4"/>
      <c r="Q1" s="4"/>
      <c r="R1" s="4"/>
    </row>
    <row r="2" spans="1:18" ht="15">
      <c r="A2" s="3"/>
      <c r="B2" s="311" t="str">
        <f>UPPER('Table 1'!$M$1)&amp;" "&amp;'Table 1'!$N$1&amp;" WITH THE CORRESPONDING MONTH OF "&amp;'Table 1'!$O$1</f>
        <v>DECEMBER  2020 WITH THE CORRESPONDING MONTH OF 2019</v>
      </c>
      <c r="C2" s="311"/>
      <c r="D2" s="311"/>
      <c r="E2" s="311"/>
      <c r="F2" s="311"/>
      <c r="G2" s="311"/>
      <c r="H2" s="311"/>
      <c r="I2" s="311"/>
      <c r="J2" s="311"/>
      <c r="K2" s="4"/>
      <c r="L2" s="4"/>
      <c r="M2" s="4"/>
      <c r="N2" s="4"/>
      <c r="O2" s="4"/>
      <c r="P2" s="4"/>
      <c r="Q2" s="4"/>
      <c r="R2" s="4"/>
    </row>
    <row r="3" spans="1:18" ht="15">
      <c r="A3" s="3"/>
      <c r="B3" s="6" t="s">
        <v>56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</row>
    <row r="4" spans="1:23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">
      <c r="A5" s="3"/>
      <c r="B5" s="7"/>
      <c r="C5" s="7"/>
      <c r="D5" s="7"/>
      <c r="E5" s="7"/>
      <c r="F5" s="7"/>
      <c r="G5" s="7"/>
      <c r="H5" s="7"/>
      <c r="I5" s="7"/>
      <c r="J5" s="8" t="s">
        <v>1</v>
      </c>
      <c r="K5" s="4"/>
      <c r="L5" s="4"/>
      <c r="M5" s="290" t="s">
        <v>147</v>
      </c>
      <c r="N5" s="290" t="s">
        <v>148</v>
      </c>
      <c r="O5" s="290" t="s">
        <v>149</v>
      </c>
      <c r="P5" s="290" t="s">
        <v>150</v>
      </c>
      <c r="Q5" s="290" t="s">
        <v>151</v>
      </c>
      <c r="R5" s="290" t="s">
        <v>152</v>
      </c>
      <c r="S5" s="290" t="s">
        <v>153</v>
      </c>
      <c r="T5" s="290" t="s">
        <v>154</v>
      </c>
      <c r="U5" s="290" t="s">
        <v>155</v>
      </c>
      <c r="V5" s="290" t="s">
        <v>156</v>
      </c>
      <c r="W5" s="4"/>
    </row>
    <row r="6" spans="1:23" ht="15.75" thickBot="1">
      <c r="A6" s="1"/>
      <c r="B6" s="9" t="s">
        <v>2</v>
      </c>
      <c r="C6" s="10" t="s">
        <v>3</v>
      </c>
      <c r="D6" s="11"/>
      <c r="E6" s="12"/>
      <c r="F6" s="13"/>
      <c r="G6" s="14" t="s">
        <v>4</v>
      </c>
      <c r="H6" s="12"/>
      <c r="I6" s="13"/>
      <c r="J6" s="15"/>
      <c r="K6" s="4"/>
      <c r="L6" s="4"/>
      <c r="M6" s="291" t="s">
        <v>180</v>
      </c>
      <c r="N6" s="291" t="s">
        <v>181</v>
      </c>
      <c r="O6" s="292">
        <v>9872099</v>
      </c>
      <c r="P6" s="292">
        <v>9652321</v>
      </c>
      <c r="Q6" s="292">
        <v>4794244</v>
      </c>
      <c r="R6" s="292">
        <v>4987399</v>
      </c>
      <c r="S6" s="292">
        <v>279388</v>
      </c>
      <c r="T6" s="292">
        <v>19210</v>
      </c>
      <c r="U6" s="292">
        <v>5073632</v>
      </c>
      <c r="V6" s="292">
        <v>5006609</v>
      </c>
      <c r="W6" s="4"/>
    </row>
    <row r="7" spans="1:23" ht="16.5" thickTop="1">
      <c r="A7" s="1"/>
      <c r="B7" s="18" t="s">
        <v>5</v>
      </c>
      <c r="C7" s="19"/>
      <c r="D7" s="20"/>
      <c r="E7" s="21" t="s">
        <v>6</v>
      </c>
      <c r="F7" s="22"/>
      <c r="G7" s="21" t="s">
        <v>57</v>
      </c>
      <c r="H7" s="22"/>
      <c r="I7" s="21" t="s">
        <v>58</v>
      </c>
      <c r="J7" s="20"/>
      <c r="K7" s="23"/>
      <c r="L7" s="23"/>
      <c r="M7" s="291" t="s">
        <v>182</v>
      </c>
      <c r="N7" s="291" t="s">
        <v>183</v>
      </c>
      <c r="O7" s="292">
        <v>4091080</v>
      </c>
      <c r="P7" s="292">
        <v>4601625</v>
      </c>
      <c r="Q7" s="292">
        <v>1247701</v>
      </c>
      <c r="R7" s="292">
        <v>579959</v>
      </c>
      <c r="S7" s="292">
        <v>186366</v>
      </c>
      <c r="T7" s="292">
        <v>67170</v>
      </c>
      <c r="U7" s="292">
        <v>1434067</v>
      </c>
      <c r="V7" s="292">
        <v>647129</v>
      </c>
      <c r="W7" s="4"/>
    </row>
    <row r="8" spans="1:23" ht="15.75">
      <c r="A8" s="1"/>
      <c r="B8" s="24"/>
      <c r="C8" s="24"/>
      <c r="D8" s="25"/>
      <c r="E8" s="1"/>
      <c r="F8" s="11"/>
      <c r="G8" s="1"/>
      <c r="H8" s="11"/>
      <c r="I8" s="3"/>
      <c r="J8" s="25"/>
      <c r="K8" s="23"/>
      <c r="L8" s="23"/>
      <c r="M8" s="291" t="s">
        <v>184</v>
      </c>
      <c r="N8" s="291" t="s">
        <v>185</v>
      </c>
      <c r="O8" s="292">
        <v>587265</v>
      </c>
      <c r="P8" s="292">
        <v>600291</v>
      </c>
      <c r="Q8" s="292">
        <v>104659</v>
      </c>
      <c r="R8" s="292">
        <v>70471</v>
      </c>
      <c r="S8" s="292">
        <v>0</v>
      </c>
      <c r="T8" s="292">
        <v>11193</v>
      </c>
      <c r="U8" s="292">
        <v>104659</v>
      </c>
      <c r="V8" s="292">
        <v>81664</v>
      </c>
      <c r="W8" s="4"/>
    </row>
    <row r="9" spans="1:23" ht="15.75">
      <c r="A9" s="26"/>
      <c r="B9" s="274"/>
      <c r="C9" s="72" t="str">
        <f>'Table 1'!$N$1&amp;"*"</f>
        <v>2020*</v>
      </c>
      <c r="D9" s="73">
        <f>'Table 1'!$O$1</f>
        <v>2019</v>
      </c>
      <c r="E9" s="72" t="str">
        <f>'Table 1'!$N$1&amp;"*"</f>
        <v>2020*</v>
      </c>
      <c r="F9" s="73">
        <f>'Table 1'!$O$1</f>
        <v>2019</v>
      </c>
      <c r="G9" s="72" t="str">
        <f>'Table 1'!$N$1&amp;"*"</f>
        <v>2020*</v>
      </c>
      <c r="H9" s="73">
        <f>'Table 1'!$O$1</f>
        <v>2019</v>
      </c>
      <c r="I9" s="72" t="str">
        <f>'Table 1'!$N$1&amp;"*"</f>
        <v>2020*</v>
      </c>
      <c r="J9" s="73">
        <f>'Table 1'!$O$1</f>
        <v>2019</v>
      </c>
      <c r="K9" s="23"/>
      <c r="L9" s="23"/>
      <c r="M9" s="291" t="s">
        <v>186</v>
      </c>
      <c r="N9" s="291" t="s">
        <v>187</v>
      </c>
      <c r="O9" s="292">
        <v>11768570</v>
      </c>
      <c r="P9" s="292">
        <v>44449322</v>
      </c>
      <c r="Q9" s="292">
        <v>703040</v>
      </c>
      <c r="R9" s="292">
        <v>39443</v>
      </c>
      <c r="S9" s="292">
        <v>0</v>
      </c>
      <c r="T9" s="292">
        <v>0</v>
      </c>
      <c r="U9" s="292">
        <v>703040</v>
      </c>
      <c r="V9" s="292">
        <v>39443</v>
      </c>
      <c r="W9" s="4"/>
    </row>
    <row r="10" spans="1:23" ht="15.75">
      <c r="A10" s="26"/>
      <c r="B10" s="9"/>
      <c r="C10" s="27"/>
      <c r="D10" s="28"/>
      <c r="E10" s="26"/>
      <c r="F10" s="28"/>
      <c r="G10" s="26"/>
      <c r="H10" s="28"/>
      <c r="I10" s="26"/>
      <c r="J10" s="28"/>
      <c r="K10" s="23"/>
      <c r="L10" s="23"/>
      <c r="M10" s="291" t="s">
        <v>188</v>
      </c>
      <c r="N10" s="291" t="s">
        <v>189</v>
      </c>
      <c r="O10" s="292">
        <v>22415</v>
      </c>
      <c r="P10" s="292">
        <v>26978</v>
      </c>
      <c r="Q10" s="292">
        <v>159211</v>
      </c>
      <c r="R10" s="292">
        <v>234885</v>
      </c>
      <c r="S10" s="292">
        <v>0</v>
      </c>
      <c r="T10" s="292">
        <v>2059</v>
      </c>
      <c r="U10" s="292">
        <v>159211</v>
      </c>
      <c r="V10" s="292">
        <v>236944</v>
      </c>
      <c r="W10" s="4"/>
    </row>
    <row r="11" spans="1:23" ht="15.75">
      <c r="A11" s="29"/>
      <c r="B11" s="30" t="s">
        <v>9</v>
      </c>
      <c r="C11" s="87">
        <f>O6</f>
        <v>9872099</v>
      </c>
      <c r="D11" s="89">
        <f aca="true" t="shared" si="0" ref="D11:J11">P6</f>
        <v>9652321</v>
      </c>
      <c r="E11" s="87">
        <f t="shared" si="0"/>
        <v>4794244</v>
      </c>
      <c r="F11" s="89">
        <f t="shared" si="0"/>
        <v>4987399</v>
      </c>
      <c r="G11" s="87">
        <f t="shared" si="0"/>
        <v>279388</v>
      </c>
      <c r="H11" s="89">
        <f t="shared" si="0"/>
        <v>19210</v>
      </c>
      <c r="I11" s="87">
        <f t="shared" si="0"/>
        <v>5073632</v>
      </c>
      <c r="J11" s="88">
        <f t="shared" si="0"/>
        <v>5006609</v>
      </c>
      <c r="K11" s="23"/>
      <c r="L11" s="34"/>
      <c r="M11" s="291" t="s">
        <v>190</v>
      </c>
      <c r="N11" s="291" t="s">
        <v>191</v>
      </c>
      <c r="O11" s="292">
        <v>2661233</v>
      </c>
      <c r="P11" s="292">
        <v>1824765</v>
      </c>
      <c r="Q11" s="292">
        <v>3786381</v>
      </c>
      <c r="R11" s="292">
        <v>3866206</v>
      </c>
      <c r="S11" s="292">
        <v>2586299</v>
      </c>
      <c r="T11" s="292">
        <v>1829028</v>
      </c>
      <c r="U11" s="292">
        <v>6372680</v>
      </c>
      <c r="V11" s="292">
        <v>5695234</v>
      </c>
      <c r="W11" s="4"/>
    </row>
    <row r="12" spans="1:23" ht="15">
      <c r="A12" s="35"/>
      <c r="B12" s="30"/>
      <c r="C12" s="87"/>
      <c r="D12" s="89"/>
      <c r="E12" s="87"/>
      <c r="F12" s="89"/>
      <c r="G12" s="87"/>
      <c r="H12" s="89"/>
      <c r="I12" s="87"/>
      <c r="J12" s="88"/>
      <c r="K12" s="26"/>
      <c r="L12" s="26"/>
      <c r="M12" s="291" t="s">
        <v>192</v>
      </c>
      <c r="N12" s="291" t="s">
        <v>193</v>
      </c>
      <c r="O12" s="292">
        <v>3336504</v>
      </c>
      <c r="P12" s="292">
        <v>2119397</v>
      </c>
      <c r="Q12" s="292">
        <v>4139836</v>
      </c>
      <c r="R12" s="292">
        <v>4817902</v>
      </c>
      <c r="S12" s="292">
        <v>771969</v>
      </c>
      <c r="T12" s="292">
        <v>233065</v>
      </c>
      <c r="U12" s="292">
        <v>4911805</v>
      </c>
      <c r="V12" s="292">
        <v>5050967</v>
      </c>
      <c r="W12" s="4"/>
    </row>
    <row r="13" spans="1:23" ht="15">
      <c r="A13" s="29"/>
      <c r="B13" s="30" t="s">
        <v>10</v>
      </c>
      <c r="C13" s="87">
        <f>O7</f>
        <v>4091080</v>
      </c>
      <c r="D13" s="89">
        <f aca="true" t="shared" si="1" ref="D13:J13">P7</f>
        <v>4601625</v>
      </c>
      <c r="E13" s="87">
        <f t="shared" si="1"/>
        <v>1247701</v>
      </c>
      <c r="F13" s="89">
        <f t="shared" si="1"/>
        <v>579959</v>
      </c>
      <c r="G13" s="87">
        <f t="shared" si="1"/>
        <v>186366</v>
      </c>
      <c r="H13" s="89">
        <f t="shared" si="1"/>
        <v>67170</v>
      </c>
      <c r="I13" s="87">
        <f t="shared" si="1"/>
        <v>1434067</v>
      </c>
      <c r="J13" s="88">
        <f t="shared" si="1"/>
        <v>647129</v>
      </c>
      <c r="K13" s="26"/>
      <c r="L13" s="35"/>
      <c r="M13" s="291" t="s">
        <v>194</v>
      </c>
      <c r="N13" s="291" t="s">
        <v>195</v>
      </c>
      <c r="O13" s="292">
        <v>1818807</v>
      </c>
      <c r="P13" s="292">
        <v>357884</v>
      </c>
      <c r="Q13" s="292">
        <v>186842</v>
      </c>
      <c r="R13" s="292">
        <v>477268</v>
      </c>
      <c r="S13" s="292">
        <v>55110</v>
      </c>
      <c r="T13" s="292">
        <v>255593</v>
      </c>
      <c r="U13" s="292">
        <v>241952</v>
      </c>
      <c r="V13" s="292">
        <v>732861</v>
      </c>
      <c r="W13" s="4"/>
    </row>
    <row r="14" spans="1:23" ht="15">
      <c r="A14" s="35"/>
      <c r="B14" s="30"/>
      <c r="C14" s="87"/>
      <c r="D14" s="89"/>
      <c r="E14" s="87"/>
      <c r="F14" s="89"/>
      <c r="G14" s="87"/>
      <c r="H14" s="89"/>
      <c r="I14" s="87"/>
      <c r="J14" s="88"/>
      <c r="K14" s="29"/>
      <c r="L14" s="29"/>
      <c r="M14" s="291" t="s">
        <v>196</v>
      </c>
      <c r="N14" s="291" t="s">
        <v>197</v>
      </c>
      <c r="O14" s="292">
        <v>4150689</v>
      </c>
      <c r="P14" s="292">
        <v>1330829</v>
      </c>
      <c r="Q14" s="292">
        <v>2588711</v>
      </c>
      <c r="R14" s="292">
        <v>3112848</v>
      </c>
      <c r="S14" s="292">
        <v>500958</v>
      </c>
      <c r="T14" s="292">
        <v>250736</v>
      </c>
      <c r="U14" s="292">
        <v>3089669</v>
      </c>
      <c r="V14" s="292">
        <v>3363584</v>
      </c>
      <c r="W14" s="4"/>
    </row>
    <row r="15" spans="1:23" ht="15">
      <c r="A15" s="29"/>
      <c r="B15" s="30" t="s">
        <v>11</v>
      </c>
      <c r="C15" s="87">
        <f>O8</f>
        <v>587265</v>
      </c>
      <c r="D15" s="89">
        <f aca="true" t="shared" si="2" ref="D15:J15">P8</f>
        <v>600291</v>
      </c>
      <c r="E15" s="87">
        <f t="shared" si="2"/>
        <v>104659</v>
      </c>
      <c r="F15" s="89">
        <f t="shared" si="2"/>
        <v>70471</v>
      </c>
      <c r="G15" s="87">
        <f t="shared" si="2"/>
        <v>0</v>
      </c>
      <c r="H15" s="89">
        <f t="shared" si="2"/>
        <v>11193</v>
      </c>
      <c r="I15" s="87">
        <f t="shared" si="2"/>
        <v>104659</v>
      </c>
      <c r="J15" s="88">
        <f t="shared" si="2"/>
        <v>81664</v>
      </c>
      <c r="K15" s="35"/>
      <c r="L15" s="35"/>
      <c r="M15" s="291" t="s">
        <v>198</v>
      </c>
      <c r="N15" s="291" t="s">
        <v>199</v>
      </c>
      <c r="O15" s="292">
        <v>86448</v>
      </c>
      <c r="P15" s="292">
        <v>99307</v>
      </c>
      <c r="Q15" s="292">
        <v>381394</v>
      </c>
      <c r="R15" s="292">
        <v>124021</v>
      </c>
      <c r="S15" s="292">
        <v>230</v>
      </c>
      <c r="T15" s="292">
        <v>250</v>
      </c>
      <c r="U15" s="292">
        <v>381624</v>
      </c>
      <c r="V15" s="292">
        <v>124271</v>
      </c>
      <c r="W15" s="4"/>
    </row>
    <row r="16" spans="1:23" ht="15">
      <c r="A16" s="35"/>
      <c r="B16" s="30" t="s">
        <v>12</v>
      </c>
      <c r="C16" s="91"/>
      <c r="D16" s="93"/>
      <c r="E16" s="91"/>
      <c r="F16" s="93"/>
      <c r="G16" s="91"/>
      <c r="H16" s="93"/>
      <c r="I16" s="91"/>
      <c r="J16" s="90"/>
      <c r="K16" s="38"/>
      <c r="L16" s="38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19" ht="15">
      <c r="A17" s="35"/>
      <c r="B17" s="30"/>
      <c r="C17" s="91"/>
      <c r="D17" s="93"/>
      <c r="E17" s="91"/>
      <c r="F17" s="93"/>
      <c r="G17" s="91"/>
      <c r="H17" s="93"/>
      <c r="I17" s="91"/>
      <c r="J17" s="90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">
      <c r="A18" s="29"/>
      <c r="B18" s="30" t="s">
        <v>13</v>
      </c>
      <c r="C18" s="87">
        <f>O9</f>
        <v>11768570</v>
      </c>
      <c r="D18" s="89">
        <f aca="true" t="shared" si="3" ref="D18:J18">P9</f>
        <v>44449322</v>
      </c>
      <c r="E18" s="87">
        <f t="shared" si="3"/>
        <v>703040</v>
      </c>
      <c r="F18" s="89">
        <f t="shared" si="3"/>
        <v>39443</v>
      </c>
      <c r="G18" s="87">
        <f t="shared" si="3"/>
        <v>0</v>
      </c>
      <c r="H18" s="89">
        <f t="shared" si="3"/>
        <v>0</v>
      </c>
      <c r="I18" s="87">
        <f t="shared" si="3"/>
        <v>703040</v>
      </c>
      <c r="J18" s="88">
        <f t="shared" si="3"/>
        <v>39443</v>
      </c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5">
      <c r="A19" s="35"/>
      <c r="B19" s="30" t="s">
        <v>59</v>
      </c>
      <c r="C19" s="92"/>
      <c r="D19" s="244"/>
      <c r="E19" s="92"/>
      <c r="F19" s="244"/>
      <c r="G19" s="92"/>
      <c r="H19" s="244"/>
      <c r="I19" s="92"/>
      <c r="J19" s="243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5">
      <c r="A20" s="35"/>
      <c r="B20" s="44"/>
      <c r="C20" s="92"/>
      <c r="D20" s="244"/>
      <c r="E20" s="92"/>
      <c r="F20" s="244"/>
      <c r="G20" s="92"/>
      <c r="H20" s="244"/>
      <c r="I20" s="92"/>
      <c r="J20" s="243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5">
      <c r="A21" s="29"/>
      <c r="B21" s="30" t="s">
        <v>15</v>
      </c>
      <c r="C21" s="87">
        <f>O10</f>
        <v>22415</v>
      </c>
      <c r="D21" s="89">
        <f aca="true" t="shared" si="4" ref="D21:J21">P10</f>
        <v>26978</v>
      </c>
      <c r="E21" s="87">
        <f t="shared" si="4"/>
        <v>159211</v>
      </c>
      <c r="F21" s="89">
        <f t="shared" si="4"/>
        <v>234885</v>
      </c>
      <c r="G21" s="87">
        <f t="shared" si="4"/>
        <v>0</v>
      </c>
      <c r="H21" s="89">
        <f t="shared" si="4"/>
        <v>2059</v>
      </c>
      <c r="I21" s="87">
        <f t="shared" si="4"/>
        <v>159211</v>
      </c>
      <c r="J21" s="88">
        <f t="shared" si="4"/>
        <v>236944</v>
      </c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">
      <c r="A22" s="45"/>
      <c r="B22" s="30"/>
      <c r="C22" s="87"/>
      <c r="D22" s="89"/>
      <c r="E22" s="87"/>
      <c r="F22" s="89"/>
      <c r="G22" s="87"/>
      <c r="H22" s="89"/>
      <c r="I22" s="87"/>
      <c r="J22" s="88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5">
      <c r="A23" s="29"/>
      <c r="B23" s="30" t="s">
        <v>16</v>
      </c>
      <c r="C23" s="87">
        <f>O11</f>
        <v>2661233</v>
      </c>
      <c r="D23" s="89">
        <f aca="true" t="shared" si="5" ref="D23:J23">P11</f>
        <v>1824765</v>
      </c>
      <c r="E23" s="87">
        <f t="shared" si="5"/>
        <v>3786381</v>
      </c>
      <c r="F23" s="89">
        <f t="shared" si="5"/>
        <v>3866206</v>
      </c>
      <c r="G23" s="87">
        <f t="shared" si="5"/>
        <v>2586299</v>
      </c>
      <c r="H23" s="89">
        <f t="shared" si="5"/>
        <v>1829028</v>
      </c>
      <c r="I23" s="87">
        <f t="shared" si="5"/>
        <v>6372680</v>
      </c>
      <c r="J23" s="88">
        <f t="shared" si="5"/>
        <v>5695234</v>
      </c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5">
      <c r="A24" s="35"/>
      <c r="B24" s="44"/>
      <c r="C24" s="92"/>
      <c r="D24" s="244"/>
      <c r="E24" s="92"/>
      <c r="F24" s="244"/>
      <c r="G24" s="92"/>
      <c r="H24" s="244"/>
      <c r="I24" s="92"/>
      <c r="J24" s="243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5">
      <c r="A25" s="29"/>
      <c r="B25" s="30" t="s">
        <v>17</v>
      </c>
      <c r="C25" s="87">
        <f>O12</f>
        <v>3336504</v>
      </c>
      <c r="D25" s="89">
        <f aca="true" t="shared" si="6" ref="D25:J25">P12</f>
        <v>2119397</v>
      </c>
      <c r="E25" s="87">
        <f t="shared" si="6"/>
        <v>4139836</v>
      </c>
      <c r="F25" s="89">
        <f t="shared" si="6"/>
        <v>4817902</v>
      </c>
      <c r="G25" s="87">
        <f t="shared" si="6"/>
        <v>771969</v>
      </c>
      <c r="H25" s="89">
        <f t="shared" si="6"/>
        <v>233065</v>
      </c>
      <c r="I25" s="87">
        <f t="shared" si="6"/>
        <v>4911805</v>
      </c>
      <c r="J25" s="88">
        <f t="shared" si="6"/>
        <v>5050967</v>
      </c>
      <c r="K25" s="26"/>
      <c r="L25" s="26"/>
      <c r="M25" s="26"/>
      <c r="N25" s="26"/>
      <c r="O25" s="26"/>
      <c r="P25" s="26"/>
      <c r="Q25" s="26"/>
      <c r="R25" s="26"/>
      <c r="S25" s="26"/>
    </row>
    <row r="26" spans="1:19" ht="15">
      <c r="A26" s="35"/>
      <c r="B26" s="30" t="s">
        <v>18</v>
      </c>
      <c r="C26" s="92"/>
      <c r="D26" s="244"/>
      <c r="E26" s="92"/>
      <c r="F26" s="244"/>
      <c r="G26" s="92"/>
      <c r="H26" s="244"/>
      <c r="I26" s="92"/>
      <c r="J26" s="243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">
      <c r="A27" s="35"/>
      <c r="B27" s="30"/>
      <c r="C27" s="92"/>
      <c r="D27" s="244"/>
      <c r="E27" s="92"/>
      <c r="F27" s="244"/>
      <c r="G27" s="92"/>
      <c r="H27" s="244"/>
      <c r="I27" s="92"/>
      <c r="J27" s="243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">
      <c r="A28" s="29"/>
      <c r="B28" s="30" t="s">
        <v>19</v>
      </c>
      <c r="C28" s="87">
        <f>O13</f>
        <v>1818807</v>
      </c>
      <c r="D28" s="89">
        <f aca="true" t="shared" si="7" ref="D28:J28">P13</f>
        <v>357884</v>
      </c>
      <c r="E28" s="87">
        <f t="shared" si="7"/>
        <v>186842</v>
      </c>
      <c r="F28" s="89">
        <f t="shared" si="7"/>
        <v>477268</v>
      </c>
      <c r="G28" s="87">
        <f t="shared" si="7"/>
        <v>55110</v>
      </c>
      <c r="H28" s="89">
        <f t="shared" si="7"/>
        <v>255593</v>
      </c>
      <c r="I28" s="87">
        <f t="shared" si="7"/>
        <v>241952</v>
      </c>
      <c r="J28" s="88">
        <f t="shared" si="7"/>
        <v>732861</v>
      </c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">
      <c r="A29" s="35"/>
      <c r="B29" s="30"/>
      <c r="C29" s="87"/>
      <c r="D29" s="89"/>
      <c r="E29" s="87"/>
      <c r="F29" s="89"/>
      <c r="G29" s="87"/>
      <c r="H29" s="89"/>
      <c r="I29" s="87"/>
      <c r="J29" s="88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">
      <c r="A30" s="29"/>
      <c r="B30" s="30" t="s">
        <v>20</v>
      </c>
      <c r="C30" s="91">
        <f>O14</f>
        <v>4150689</v>
      </c>
      <c r="D30" s="93">
        <f aca="true" t="shared" si="8" ref="D30:J30">P14</f>
        <v>1330829</v>
      </c>
      <c r="E30" s="91">
        <f t="shared" si="8"/>
        <v>2588711</v>
      </c>
      <c r="F30" s="93">
        <f t="shared" si="8"/>
        <v>3112848</v>
      </c>
      <c r="G30" s="91">
        <f t="shared" si="8"/>
        <v>500958</v>
      </c>
      <c r="H30" s="93">
        <f t="shared" si="8"/>
        <v>250736</v>
      </c>
      <c r="I30" s="91">
        <f t="shared" si="8"/>
        <v>3089669</v>
      </c>
      <c r="J30" s="90">
        <f t="shared" si="8"/>
        <v>3363584</v>
      </c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">
      <c r="A31" s="35"/>
      <c r="B31" s="30" t="s">
        <v>21</v>
      </c>
      <c r="C31" s="92"/>
      <c r="D31" s="244"/>
      <c r="E31" s="92"/>
      <c r="F31" s="244"/>
      <c r="G31" s="92"/>
      <c r="H31" s="244"/>
      <c r="I31" s="92"/>
      <c r="J31" s="243"/>
      <c r="K31" s="1"/>
      <c r="L31" s="26"/>
      <c r="M31" s="26"/>
      <c r="N31" s="26"/>
      <c r="O31" s="26"/>
      <c r="P31" s="26"/>
      <c r="Q31" s="26"/>
      <c r="R31" s="26"/>
      <c r="S31" s="26"/>
    </row>
    <row r="32" spans="1:19" ht="15">
      <c r="A32" s="35"/>
      <c r="B32" s="30"/>
      <c r="C32" s="91"/>
      <c r="D32" s="93"/>
      <c r="E32" s="91"/>
      <c r="F32" s="93"/>
      <c r="G32" s="91"/>
      <c r="H32" s="93"/>
      <c r="I32" s="91"/>
      <c r="J32" s="90"/>
      <c r="K32" s="1"/>
      <c r="L32" s="26"/>
      <c r="M32" s="26"/>
      <c r="N32" s="26"/>
      <c r="O32" s="26"/>
      <c r="P32" s="26"/>
      <c r="Q32" s="26"/>
      <c r="R32" s="26"/>
      <c r="S32" s="26"/>
    </row>
    <row r="33" spans="1:19" ht="15">
      <c r="A33" s="47"/>
      <c r="B33" s="30" t="s">
        <v>22</v>
      </c>
      <c r="C33" s="91">
        <f>O15</f>
        <v>86448</v>
      </c>
      <c r="D33" s="93">
        <f aca="true" t="shared" si="9" ref="D33:J33">P15</f>
        <v>99307</v>
      </c>
      <c r="E33" s="91">
        <f t="shared" si="9"/>
        <v>381394</v>
      </c>
      <c r="F33" s="93">
        <f t="shared" si="9"/>
        <v>124021</v>
      </c>
      <c r="G33" s="91">
        <f t="shared" si="9"/>
        <v>230</v>
      </c>
      <c r="H33" s="93">
        <f t="shared" si="9"/>
        <v>250</v>
      </c>
      <c r="I33" s="91">
        <f t="shared" si="9"/>
        <v>381624</v>
      </c>
      <c r="J33" s="90">
        <f t="shared" si="9"/>
        <v>124271</v>
      </c>
      <c r="K33" s="1"/>
      <c r="L33" s="26"/>
      <c r="M33" s="26"/>
      <c r="N33" s="26"/>
      <c r="O33" s="26"/>
      <c r="P33" s="26"/>
      <c r="Q33" s="26"/>
      <c r="R33" s="26"/>
      <c r="S33" s="26"/>
    </row>
    <row r="34" spans="1:19" ht="15">
      <c r="A34" s="45"/>
      <c r="B34" s="30" t="s">
        <v>23</v>
      </c>
      <c r="C34" s="91"/>
      <c r="D34" s="90"/>
      <c r="E34" s="93"/>
      <c r="F34" s="90"/>
      <c r="G34" s="93"/>
      <c r="H34" s="90"/>
      <c r="I34" s="93"/>
      <c r="J34" s="90"/>
      <c r="K34" s="1"/>
      <c r="L34" s="26"/>
      <c r="M34" s="26"/>
      <c r="N34" s="26"/>
      <c r="O34" s="26"/>
      <c r="P34" s="26"/>
      <c r="Q34" s="26"/>
      <c r="R34" s="26"/>
      <c r="S34" s="26"/>
    </row>
    <row r="35" spans="1:18" ht="15">
      <c r="A35" s="45"/>
      <c r="B35" s="48"/>
      <c r="C35" s="91"/>
      <c r="D35" s="90"/>
      <c r="E35" s="93"/>
      <c r="F35" s="94"/>
      <c r="G35" s="93"/>
      <c r="H35" s="94"/>
      <c r="I35" s="93"/>
      <c r="J35" s="90"/>
      <c r="K35" s="1"/>
      <c r="L35" s="1"/>
      <c r="M35" s="26"/>
      <c r="N35" s="26"/>
      <c r="O35" s="26"/>
      <c r="P35" s="26"/>
      <c r="Q35" s="4"/>
      <c r="R35" s="4"/>
    </row>
    <row r="36" spans="1:18" ht="24.95" customHeight="1" thickBot="1">
      <c r="A36" s="45"/>
      <c r="B36" s="50" t="s">
        <v>49</v>
      </c>
      <c r="C36" s="95">
        <f aca="true" t="shared" si="10" ref="C36:J36">SUM(C11:C33)</f>
        <v>38395110</v>
      </c>
      <c r="D36" s="96">
        <f t="shared" si="10"/>
        <v>65062719</v>
      </c>
      <c r="E36" s="96">
        <f t="shared" si="10"/>
        <v>18092019</v>
      </c>
      <c r="F36" s="97">
        <f t="shared" si="10"/>
        <v>18310402</v>
      </c>
      <c r="G36" s="98">
        <f t="shared" si="10"/>
        <v>4380320</v>
      </c>
      <c r="H36" s="97">
        <f t="shared" si="10"/>
        <v>2668304</v>
      </c>
      <c r="I36" s="98">
        <f t="shared" si="10"/>
        <v>22472339</v>
      </c>
      <c r="J36" s="96">
        <f t="shared" si="10"/>
        <v>20978706</v>
      </c>
      <c r="K36" s="1"/>
      <c r="L36" s="1"/>
      <c r="M36" s="26"/>
      <c r="N36" s="26"/>
      <c r="O36" s="26"/>
      <c r="P36" s="26"/>
      <c r="Q36" s="4"/>
      <c r="R36" s="4"/>
    </row>
    <row r="37" spans="1:18" ht="15" thickTop="1">
      <c r="A37" s="1"/>
      <c r="B37" s="55"/>
      <c r="C37" s="1"/>
      <c r="D37" s="1"/>
      <c r="E37" s="1"/>
      <c r="F37" s="1"/>
      <c r="G37" s="1"/>
      <c r="H37" s="1"/>
      <c r="I37" s="1"/>
      <c r="J37" s="1"/>
      <c r="K37" s="1"/>
      <c r="L37" s="1"/>
      <c r="M37" s="26"/>
      <c r="N37" s="26"/>
      <c r="O37" s="26"/>
      <c r="P37" s="26"/>
      <c r="Q37" s="4"/>
      <c r="R37" s="4"/>
    </row>
    <row r="38" spans="1:18" ht="14.25">
      <c r="A38" s="1"/>
      <c r="B38" s="26" t="s">
        <v>25</v>
      </c>
      <c r="C38" s="99">
        <f>(C36-I36)/1000000</f>
        <v>15.922771</v>
      </c>
      <c r="D38" s="99">
        <f>(D36-J36)/1000000</f>
        <v>44.084013</v>
      </c>
      <c r="E38" s="1"/>
      <c r="F38" s="1"/>
      <c r="G38" s="1"/>
      <c r="H38" s="1"/>
      <c r="I38" s="1"/>
      <c r="J38" s="1"/>
      <c r="K38" s="1"/>
      <c r="L38" s="1"/>
      <c r="M38" s="26"/>
      <c r="N38" s="26"/>
      <c r="O38" s="26"/>
      <c r="P38" s="26"/>
      <c r="Q38" s="4"/>
      <c r="R38" s="4"/>
    </row>
    <row r="39" spans="1:18" ht="14.25">
      <c r="A39" s="1"/>
      <c r="B39" s="57" t="s">
        <v>26</v>
      </c>
      <c r="C39" s="99">
        <f>(C36-D36)/1000000</f>
        <v>-26.667609</v>
      </c>
      <c r="D39" s="1"/>
      <c r="E39" s="99">
        <f>(E36-F36)/1000000</f>
        <v>-0.218383</v>
      </c>
      <c r="F39" s="1"/>
      <c r="G39" s="99">
        <f>(G36-H36)/1000000</f>
        <v>1.712016</v>
      </c>
      <c r="H39" s="1"/>
      <c r="I39" s="99">
        <f>(I36-J36)/1000000</f>
        <v>1.493633</v>
      </c>
      <c r="J39" s="1"/>
      <c r="K39" s="1"/>
      <c r="L39" s="1"/>
      <c r="M39" s="26"/>
      <c r="N39" s="26"/>
      <c r="O39" s="26"/>
      <c r="P39" s="26"/>
      <c r="Q39" s="4"/>
      <c r="R39" s="4"/>
    </row>
    <row r="40" spans="1:18" ht="14.25">
      <c r="A40" s="1"/>
      <c r="B40" s="58" t="s">
        <v>27</v>
      </c>
      <c r="C40" s="59">
        <f>-1+(C36/D36)</f>
        <v>-0.4098754157507619</v>
      </c>
      <c r="D40" s="1"/>
      <c r="E40" s="59">
        <f>-1+(E36/F36)</f>
        <v>-0.011926717938797848</v>
      </c>
      <c r="F40" s="1"/>
      <c r="G40" s="59">
        <f>-1+(G36/H36)</f>
        <v>0.6416120502011764</v>
      </c>
      <c r="H40" s="1"/>
      <c r="I40" s="59">
        <f>-1+(I36/J36)</f>
        <v>0.07119757529372883</v>
      </c>
      <c r="J40" s="1"/>
      <c r="K40" s="1"/>
      <c r="L40" s="1"/>
      <c r="M40" s="26"/>
      <c r="N40" s="26"/>
      <c r="O40" s="26"/>
      <c r="P40" s="26"/>
      <c r="Q40" s="4"/>
      <c r="R40" s="4"/>
    </row>
    <row r="41" spans="1:18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6"/>
      <c r="N41" s="26"/>
      <c r="O41" s="26"/>
      <c r="P41" s="26"/>
      <c r="Q41" s="4"/>
      <c r="R41" s="4"/>
    </row>
    <row r="42" spans="1:18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6"/>
      <c r="N42" s="26"/>
      <c r="O42" s="26"/>
      <c r="P42" s="26"/>
      <c r="Q42" s="4"/>
      <c r="R42" s="4"/>
    </row>
    <row r="43" spans="1:18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6"/>
      <c r="N43" s="26"/>
      <c r="O43" s="26"/>
      <c r="P43" s="26"/>
      <c r="Q43" s="4"/>
      <c r="R43" s="4"/>
    </row>
    <row r="44" spans="1:18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6"/>
      <c r="N44" s="26"/>
      <c r="O44" s="26"/>
      <c r="P44" s="26"/>
      <c r="Q44" s="4"/>
      <c r="R44" s="4"/>
    </row>
    <row r="45" spans="1:18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6"/>
      <c r="N45" s="26"/>
      <c r="O45" s="26"/>
      <c r="P45" s="26"/>
      <c r="Q45" s="4"/>
      <c r="R45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</sheetData>
  <mergeCells count="2">
    <mergeCell ref="B2:J2"/>
    <mergeCell ref="B1:J1"/>
  </mergeCells>
  <printOptions/>
  <pageMargins left="0.75" right="0.75" top="1.12" bottom="1" header="0.73" footer="0.63"/>
  <pageSetup fitToHeight="1" fitToWidth="1" horizontalDpi="600" verticalDpi="600" orientation="landscape" scale="82" r:id="rId1"/>
  <headerFooter alignWithMargins="0">
    <oddHeader>&amp;C&amp;"Book Antiqua,Regular"-8-</oddHeader>
  </headerFooter>
  <ignoredErrors>
    <ignoredError sqref="D9 F9 H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workbookViewId="0" topLeftCell="A1">
      <selection activeCell="M5" sqref="M5:V18"/>
    </sheetView>
  </sheetViews>
  <sheetFormatPr defaultColWidth="9.140625" defaultRowHeight="12.75"/>
  <cols>
    <col min="1" max="1" width="3.00390625" style="5" customWidth="1"/>
    <col min="2" max="2" width="25.140625" style="5" customWidth="1"/>
    <col min="3" max="3" width="12.421875" style="5" customWidth="1"/>
    <col min="4" max="4" width="12.8515625" style="5" customWidth="1"/>
    <col min="5" max="5" width="12.57421875" style="5" customWidth="1"/>
    <col min="6" max="6" width="12.8515625" style="5" customWidth="1"/>
    <col min="7" max="7" width="12.00390625" style="5" customWidth="1"/>
    <col min="8" max="8" width="11.57421875" style="5" customWidth="1"/>
    <col min="9" max="10" width="12.7109375" style="5" customWidth="1"/>
    <col min="11" max="13" width="9.140625" style="5" customWidth="1"/>
    <col min="14" max="14" width="18.140625" style="5" customWidth="1"/>
    <col min="15" max="16384" width="9.140625" style="5" customWidth="1"/>
  </cols>
  <sheetData>
    <row r="2" spans="3:4" ht="15">
      <c r="C2" s="163"/>
      <c r="D2" s="163"/>
    </row>
    <row r="4" spans="1:14" ht="14.25">
      <c r="A4" s="3"/>
      <c r="B4" s="3"/>
      <c r="C4" s="3"/>
      <c r="D4" s="3"/>
      <c r="E4" s="3"/>
      <c r="F4" s="3"/>
      <c r="G4" s="3"/>
      <c r="H4" s="3"/>
      <c r="I4" s="3"/>
      <c r="J4" s="3"/>
      <c r="N4" s="61"/>
    </row>
    <row r="5" spans="2:22" ht="15">
      <c r="B5" s="2" t="s">
        <v>60</v>
      </c>
      <c r="C5" s="3"/>
      <c r="D5" s="3"/>
      <c r="E5" s="3"/>
      <c r="F5" s="3"/>
      <c r="G5" s="3"/>
      <c r="H5" s="3"/>
      <c r="I5" s="3"/>
      <c r="J5" s="3"/>
      <c r="M5" s="290" t="s">
        <v>169</v>
      </c>
      <c r="N5" s="290" t="s">
        <v>171</v>
      </c>
      <c r="O5" s="290" t="s">
        <v>149</v>
      </c>
      <c r="P5" s="290" t="s">
        <v>150</v>
      </c>
      <c r="Q5" s="290" t="s">
        <v>151</v>
      </c>
      <c r="R5" s="290" t="s">
        <v>152</v>
      </c>
      <c r="S5" s="290" t="s">
        <v>153</v>
      </c>
      <c r="T5" s="290" t="s">
        <v>154</v>
      </c>
      <c r="U5" s="290" t="s">
        <v>155</v>
      </c>
      <c r="V5" s="290" t="s">
        <v>156</v>
      </c>
    </row>
    <row r="6" spans="1:22" ht="14.25" customHeight="1">
      <c r="A6" s="3"/>
      <c r="B6" s="311" t="s">
        <v>79</v>
      </c>
      <c r="C6" s="311"/>
      <c r="D6" s="311"/>
      <c r="E6" s="311"/>
      <c r="F6" s="311"/>
      <c r="G6" s="311"/>
      <c r="H6" s="311"/>
      <c r="I6" s="311"/>
      <c r="J6" s="311"/>
      <c r="M6" s="291" t="s">
        <v>219</v>
      </c>
      <c r="N6" s="291" t="s">
        <v>61</v>
      </c>
      <c r="O6" s="292">
        <v>38937</v>
      </c>
      <c r="P6" s="292">
        <v>25316</v>
      </c>
      <c r="Q6" s="292">
        <v>707431</v>
      </c>
      <c r="R6" s="292">
        <v>918039</v>
      </c>
      <c r="S6" s="292">
        <v>581061</v>
      </c>
      <c r="T6" s="292">
        <v>411443</v>
      </c>
      <c r="U6" s="292">
        <v>1288492</v>
      </c>
      <c r="V6" s="292">
        <v>1329482</v>
      </c>
    </row>
    <row r="7" spans="1:22" ht="14.25" customHeight="1">
      <c r="A7" s="3"/>
      <c r="B7" s="311" t="str">
        <f>UPPER('Table 1'!$M$1)&amp;" "&amp;'Table 1'!$N$1&amp;" WITH THE CORRESPONDING MONTH OF "&amp;'Table 1'!$O$1</f>
        <v>DECEMBER  2020 WITH THE CORRESPONDING MONTH OF 2019</v>
      </c>
      <c r="C7" s="311"/>
      <c r="D7" s="311"/>
      <c r="E7" s="311"/>
      <c r="F7" s="311"/>
      <c r="G7" s="311"/>
      <c r="H7" s="311"/>
      <c r="I7" s="311"/>
      <c r="J7" s="311"/>
      <c r="M7" s="291" t="s">
        <v>220</v>
      </c>
      <c r="N7" s="291" t="s">
        <v>62</v>
      </c>
      <c r="O7" s="292">
        <v>45570</v>
      </c>
      <c r="P7" s="292">
        <v>890991</v>
      </c>
      <c r="Q7" s="292">
        <v>525332</v>
      </c>
      <c r="R7" s="292">
        <v>138147</v>
      </c>
      <c r="S7" s="292">
        <v>456</v>
      </c>
      <c r="T7" s="292">
        <v>0</v>
      </c>
      <c r="U7" s="292">
        <v>525788</v>
      </c>
      <c r="V7" s="292">
        <v>138147</v>
      </c>
    </row>
    <row r="8" spans="1:22" ht="15">
      <c r="A8" s="3"/>
      <c r="B8" s="3"/>
      <c r="C8" s="3"/>
      <c r="D8" s="3"/>
      <c r="E8" s="3"/>
      <c r="F8" s="3"/>
      <c r="G8" s="3"/>
      <c r="H8" s="3"/>
      <c r="I8" s="3"/>
      <c r="J8" s="3"/>
      <c r="M8" s="291" t="s">
        <v>221</v>
      </c>
      <c r="N8" s="291" t="s">
        <v>63</v>
      </c>
      <c r="O8" s="292">
        <v>39732</v>
      </c>
      <c r="P8" s="292">
        <v>3649</v>
      </c>
      <c r="Q8" s="292">
        <v>1257532</v>
      </c>
      <c r="R8" s="292">
        <v>815979</v>
      </c>
      <c r="S8" s="292">
        <v>332873</v>
      </c>
      <c r="T8" s="292">
        <v>98299</v>
      </c>
      <c r="U8" s="292">
        <v>1590405</v>
      </c>
      <c r="V8" s="292">
        <v>914278</v>
      </c>
    </row>
    <row r="9" spans="1:22" ht="15">
      <c r="A9" s="3"/>
      <c r="B9" s="3"/>
      <c r="C9" s="7"/>
      <c r="D9" s="7"/>
      <c r="E9" s="7"/>
      <c r="F9" s="7"/>
      <c r="G9" s="7"/>
      <c r="H9" s="7"/>
      <c r="I9" s="7"/>
      <c r="J9" s="21" t="s">
        <v>29</v>
      </c>
      <c r="M9" s="291" t="s">
        <v>222</v>
      </c>
      <c r="N9" s="291" t="s">
        <v>64</v>
      </c>
      <c r="O9" s="292">
        <v>158272</v>
      </c>
      <c r="P9" s="292">
        <v>138011</v>
      </c>
      <c r="Q9" s="292">
        <v>506776</v>
      </c>
      <c r="R9" s="292">
        <v>1309247</v>
      </c>
      <c r="S9" s="292">
        <v>841408</v>
      </c>
      <c r="T9" s="292">
        <v>383696</v>
      </c>
      <c r="U9" s="292">
        <v>1348184</v>
      </c>
      <c r="V9" s="292">
        <v>1692943</v>
      </c>
    </row>
    <row r="10" spans="1:22" ht="15.75" thickBot="1">
      <c r="A10" s="3"/>
      <c r="B10" s="62"/>
      <c r="C10" s="100" t="s">
        <v>65</v>
      </c>
      <c r="D10" s="14"/>
      <c r="E10" s="100"/>
      <c r="F10" s="101"/>
      <c r="G10" s="101" t="s">
        <v>66</v>
      </c>
      <c r="H10" s="102"/>
      <c r="I10" s="102"/>
      <c r="J10" s="14"/>
      <c r="M10" s="291" t="s">
        <v>223</v>
      </c>
      <c r="N10" s="291" t="s">
        <v>67</v>
      </c>
      <c r="O10" s="292">
        <v>1870360</v>
      </c>
      <c r="P10" s="292">
        <v>1894893</v>
      </c>
      <c r="Q10" s="292">
        <v>4723296</v>
      </c>
      <c r="R10" s="292">
        <v>3670824</v>
      </c>
      <c r="S10" s="292">
        <v>37291</v>
      </c>
      <c r="T10" s="292">
        <v>34439</v>
      </c>
      <c r="U10" s="292">
        <v>4760587</v>
      </c>
      <c r="V10" s="292">
        <v>3705263</v>
      </c>
    </row>
    <row r="11" spans="1:22" ht="15.75" thickTop="1">
      <c r="A11" s="3"/>
      <c r="B11" s="103" t="s">
        <v>32</v>
      </c>
      <c r="C11" s="21"/>
      <c r="D11" s="68"/>
      <c r="E11" s="21" t="s">
        <v>68</v>
      </c>
      <c r="F11" s="68"/>
      <c r="G11" s="21" t="s">
        <v>7</v>
      </c>
      <c r="H11" s="104"/>
      <c r="I11" s="21" t="s">
        <v>35</v>
      </c>
      <c r="J11" s="68"/>
      <c r="M11" s="291" t="s">
        <v>224</v>
      </c>
      <c r="N11" s="291" t="s">
        <v>69</v>
      </c>
      <c r="O11" s="292">
        <v>0</v>
      </c>
      <c r="P11" s="292">
        <v>3936</v>
      </c>
      <c r="Q11" s="292">
        <v>116760</v>
      </c>
      <c r="R11" s="292">
        <v>145670</v>
      </c>
      <c r="S11" s="292">
        <v>145440</v>
      </c>
      <c r="T11" s="292">
        <v>0</v>
      </c>
      <c r="U11" s="292">
        <v>262200</v>
      </c>
      <c r="V11" s="292">
        <v>145670</v>
      </c>
    </row>
    <row r="12" spans="1:22" ht="15">
      <c r="A12" s="3"/>
      <c r="B12" s="71"/>
      <c r="C12" s="72" t="str">
        <f>'Table 1'!$N$1&amp;"*"</f>
        <v>2020*</v>
      </c>
      <c r="D12" s="73">
        <f>'Table 1'!$O$1</f>
        <v>2019</v>
      </c>
      <c r="E12" s="72" t="str">
        <f>'Table 1'!$N$1&amp;"*"</f>
        <v>2020*</v>
      </c>
      <c r="F12" s="73">
        <f>'Table 1'!$O$1</f>
        <v>2019</v>
      </c>
      <c r="G12" s="72" t="str">
        <f>'Table 1'!$N$1&amp;"*"</f>
        <v>2020*</v>
      </c>
      <c r="H12" s="73">
        <f>'Table 1'!$O$1</f>
        <v>2019</v>
      </c>
      <c r="I12" s="72" t="str">
        <f>'Table 1'!$N$1&amp;"*"</f>
        <v>2020*</v>
      </c>
      <c r="J12" s="73">
        <f>'Table 1'!$O$1</f>
        <v>2019</v>
      </c>
      <c r="M12" s="291" t="s">
        <v>225</v>
      </c>
      <c r="N12" s="291" t="s">
        <v>70</v>
      </c>
      <c r="O12" s="292">
        <v>2802675</v>
      </c>
      <c r="P12" s="292">
        <v>2492673</v>
      </c>
      <c r="Q12" s="292">
        <v>2299421</v>
      </c>
      <c r="R12" s="292">
        <v>2696955</v>
      </c>
      <c r="S12" s="292">
        <v>340015</v>
      </c>
      <c r="T12" s="292">
        <v>87747</v>
      </c>
      <c r="U12" s="292">
        <v>2639436</v>
      </c>
      <c r="V12" s="292">
        <v>2784702</v>
      </c>
    </row>
    <row r="13" spans="1:22" ht="15">
      <c r="A13" s="3"/>
      <c r="B13" s="74"/>
      <c r="C13" s="3"/>
      <c r="D13" s="25"/>
      <c r="E13" s="3"/>
      <c r="F13" s="25"/>
      <c r="G13" s="3"/>
      <c r="H13" s="25"/>
      <c r="I13" s="3"/>
      <c r="J13" s="25"/>
      <c r="M13" s="291" t="s">
        <v>226</v>
      </c>
      <c r="N13" s="291" t="s">
        <v>227</v>
      </c>
      <c r="O13" s="292">
        <v>3777</v>
      </c>
      <c r="P13" s="292">
        <v>0</v>
      </c>
      <c r="Q13" s="292">
        <v>878798</v>
      </c>
      <c r="R13" s="292">
        <v>402897</v>
      </c>
      <c r="S13" s="292">
        <v>358738</v>
      </c>
      <c r="T13" s="292">
        <v>289602</v>
      </c>
      <c r="U13" s="292">
        <v>1237536</v>
      </c>
      <c r="V13" s="292">
        <v>692499</v>
      </c>
    </row>
    <row r="14" spans="1:22" ht="15">
      <c r="A14" s="3"/>
      <c r="B14" s="105" t="s">
        <v>61</v>
      </c>
      <c r="C14" s="106">
        <f>O6</f>
        <v>38937</v>
      </c>
      <c r="D14" s="107">
        <f aca="true" t="shared" si="0" ref="D14:J14">P6</f>
        <v>25316</v>
      </c>
      <c r="E14" s="106">
        <f t="shared" si="0"/>
        <v>707431</v>
      </c>
      <c r="F14" s="107">
        <f t="shared" si="0"/>
        <v>918039</v>
      </c>
      <c r="G14" s="106">
        <f t="shared" si="0"/>
        <v>581061</v>
      </c>
      <c r="H14" s="107">
        <f t="shared" si="0"/>
        <v>411443</v>
      </c>
      <c r="I14" s="106">
        <f t="shared" si="0"/>
        <v>1288492</v>
      </c>
      <c r="J14" s="107">
        <f t="shared" si="0"/>
        <v>1329482</v>
      </c>
      <c r="M14" s="291" t="s">
        <v>228</v>
      </c>
      <c r="N14" s="291" t="s">
        <v>71</v>
      </c>
      <c r="O14" s="292">
        <v>2550073</v>
      </c>
      <c r="P14" s="292">
        <v>791672</v>
      </c>
      <c r="Q14" s="292">
        <v>2399107</v>
      </c>
      <c r="R14" s="292">
        <v>2277472</v>
      </c>
      <c r="S14" s="292">
        <v>761841</v>
      </c>
      <c r="T14" s="292">
        <v>796963</v>
      </c>
      <c r="U14" s="292">
        <v>3160948</v>
      </c>
      <c r="V14" s="292">
        <v>3074435</v>
      </c>
    </row>
    <row r="15" spans="1:22" ht="12" customHeight="1">
      <c r="A15" s="3"/>
      <c r="B15" s="105"/>
      <c r="C15" s="106"/>
      <c r="D15" s="107"/>
      <c r="E15" s="106"/>
      <c r="F15" s="107"/>
      <c r="G15" s="106"/>
      <c r="H15" s="107"/>
      <c r="I15" s="106"/>
      <c r="J15" s="107"/>
      <c r="M15" s="291" t="s">
        <v>229</v>
      </c>
      <c r="N15" s="291" t="s">
        <v>230</v>
      </c>
      <c r="O15" s="292">
        <v>0</v>
      </c>
      <c r="P15" s="292">
        <v>0</v>
      </c>
      <c r="Q15" s="292">
        <v>63842</v>
      </c>
      <c r="R15" s="292">
        <v>70633</v>
      </c>
      <c r="S15" s="292">
        <v>7839</v>
      </c>
      <c r="T15" s="292">
        <v>56832</v>
      </c>
      <c r="U15" s="292">
        <v>71681</v>
      </c>
      <c r="V15" s="292">
        <v>127465</v>
      </c>
    </row>
    <row r="16" spans="1:22" ht="15">
      <c r="A16" s="3"/>
      <c r="B16" s="105" t="s">
        <v>62</v>
      </c>
      <c r="C16" s="106">
        <f>O7</f>
        <v>45570</v>
      </c>
      <c r="D16" s="107">
        <f aca="true" t="shared" si="1" ref="D16:J16">P7</f>
        <v>890991</v>
      </c>
      <c r="E16" s="106">
        <f t="shared" si="1"/>
        <v>525332</v>
      </c>
      <c r="F16" s="107">
        <f t="shared" si="1"/>
        <v>138147</v>
      </c>
      <c r="G16" s="106">
        <f t="shared" si="1"/>
        <v>456</v>
      </c>
      <c r="H16" s="107">
        <f t="shared" si="1"/>
        <v>0</v>
      </c>
      <c r="I16" s="106">
        <f t="shared" si="1"/>
        <v>525788</v>
      </c>
      <c r="J16" s="107">
        <f t="shared" si="1"/>
        <v>138147</v>
      </c>
      <c r="M16" s="291" t="s">
        <v>231</v>
      </c>
      <c r="N16" s="291" t="s">
        <v>72</v>
      </c>
      <c r="O16" s="292">
        <v>306826</v>
      </c>
      <c r="P16" s="292">
        <v>937297</v>
      </c>
      <c r="Q16" s="292">
        <v>360454</v>
      </c>
      <c r="R16" s="292">
        <v>1661141</v>
      </c>
      <c r="S16" s="292">
        <v>0</v>
      </c>
      <c r="T16" s="292">
        <v>0</v>
      </c>
      <c r="U16" s="292">
        <v>360454</v>
      </c>
      <c r="V16" s="292">
        <v>1661141</v>
      </c>
    </row>
    <row r="17" spans="1:22" ht="12" customHeight="1">
      <c r="A17" s="3"/>
      <c r="B17" s="105"/>
      <c r="C17" s="106"/>
      <c r="D17" s="107"/>
      <c r="E17" s="106"/>
      <c r="F17" s="107"/>
      <c r="G17" s="106"/>
      <c r="H17" s="107"/>
      <c r="I17" s="106"/>
      <c r="J17" s="107"/>
      <c r="M17" s="291" t="s">
        <v>232</v>
      </c>
      <c r="N17" s="291" t="s">
        <v>233</v>
      </c>
      <c r="O17" s="292">
        <v>29211058</v>
      </c>
      <c r="P17" s="292">
        <v>56239679</v>
      </c>
      <c r="Q17" s="292">
        <v>2995761</v>
      </c>
      <c r="R17" s="292">
        <v>2708024</v>
      </c>
      <c r="S17" s="292">
        <v>32179</v>
      </c>
      <c r="T17" s="292">
        <v>18781</v>
      </c>
      <c r="U17" s="292">
        <v>3027940</v>
      </c>
      <c r="V17" s="292">
        <v>2726805</v>
      </c>
    </row>
    <row r="18" spans="1:22" ht="15">
      <c r="A18" s="3"/>
      <c r="B18" s="105" t="s">
        <v>63</v>
      </c>
      <c r="C18" s="106">
        <f>O8</f>
        <v>39732</v>
      </c>
      <c r="D18" s="107">
        <f aca="true" t="shared" si="2" ref="D18:J18">P8</f>
        <v>3649</v>
      </c>
      <c r="E18" s="106">
        <f t="shared" si="2"/>
        <v>1257532</v>
      </c>
      <c r="F18" s="107">
        <f t="shared" si="2"/>
        <v>815979</v>
      </c>
      <c r="G18" s="106">
        <f t="shared" si="2"/>
        <v>332873</v>
      </c>
      <c r="H18" s="107">
        <f t="shared" si="2"/>
        <v>98299</v>
      </c>
      <c r="I18" s="106">
        <f t="shared" si="2"/>
        <v>1590405</v>
      </c>
      <c r="J18" s="107">
        <f t="shared" si="2"/>
        <v>914278</v>
      </c>
      <c r="M18" s="291" t="s">
        <v>234</v>
      </c>
      <c r="N18" s="291" t="s">
        <v>235</v>
      </c>
      <c r="O18" s="292">
        <v>1367830</v>
      </c>
      <c r="P18" s="292">
        <v>1644602</v>
      </c>
      <c r="Q18" s="292">
        <v>1257509</v>
      </c>
      <c r="R18" s="292">
        <v>1495374</v>
      </c>
      <c r="S18" s="292">
        <v>941179</v>
      </c>
      <c r="T18" s="292">
        <v>490502</v>
      </c>
      <c r="U18" s="292">
        <v>2198688</v>
      </c>
      <c r="V18" s="292">
        <v>1985876</v>
      </c>
    </row>
    <row r="19" spans="1:10" ht="12" customHeight="1">
      <c r="A19" s="3"/>
      <c r="B19" s="105"/>
      <c r="C19" s="106"/>
      <c r="D19" s="107"/>
      <c r="E19" s="106"/>
      <c r="F19" s="107"/>
      <c r="G19" s="106"/>
      <c r="H19" s="107"/>
      <c r="I19" s="106"/>
      <c r="J19" s="107"/>
    </row>
    <row r="20" spans="1:10" ht="15">
      <c r="A20" s="3"/>
      <c r="B20" s="105" t="s">
        <v>64</v>
      </c>
      <c r="C20" s="106">
        <f>O9</f>
        <v>158272</v>
      </c>
      <c r="D20" s="107">
        <f aca="true" t="shared" si="3" ref="D20:J20">P9</f>
        <v>138011</v>
      </c>
      <c r="E20" s="106">
        <f t="shared" si="3"/>
        <v>506776</v>
      </c>
      <c r="F20" s="107">
        <f t="shared" si="3"/>
        <v>1309247</v>
      </c>
      <c r="G20" s="106">
        <f t="shared" si="3"/>
        <v>841408</v>
      </c>
      <c r="H20" s="107">
        <f t="shared" si="3"/>
        <v>383696</v>
      </c>
      <c r="I20" s="106">
        <f t="shared" si="3"/>
        <v>1348184</v>
      </c>
      <c r="J20" s="107">
        <f t="shared" si="3"/>
        <v>1692943</v>
      </c>
    </row>
    <row r="21" spans="1:10" ht="12" customHeight="1">
      <c r="A21" s="3"/>
      <c r="B21" s="105"/>
      <c r="C21" s="106"/>
      <c r="D21" s="107"/>
      <c r="E21" s="106"/>
      <c r="F21" s="107"/>
      <c r="G21" s="106"/>
      <c r="H21" s="107"/>
      <c r="I21" s="106"/>
      <c r="J21" s="107"/>
    </row>
    <row r="22" spans="1:10" ht="15">
      <c r="A22" s="3"/>
      <c r="B22" s="105" t="s">
        <v>67</v>
      </c>
      <c r="C22" s="106">
        <f>O10</f>
        <v>1870360</v>
      </c>
      <c r="D22" s="107">
        <f aca="true" t="shared" si="4" ref="D22:J22">P10</f>
        <v>1894893</v>
      </c>
      <c r="E22" s="106">
        <f t="shared" si="4"/>
        <v>4723296</v>
      </c>
      <c r="F22" s="107">
        <f t="shared" si="4"/>
        <v>3670824</v>
      </c>
      <c r="G22" s="106">
        <f t="shared" si="4"/>
        <v>37291</v>
      </c>
      <c r="H22" s="107">
        <f t="shared" si="4"/>
        <v>34439</v>
      </c>
      <c r="I22" s="106">
        <f t="shared" si="4"/>
        <v>4760587</v>
      </c>
      <c r="J22" s="107">
        <f t="shared" si="4"/>
        <v>3705263</v>
      </c>
    </row>
    <row r="23" spans="1:10" ht="15">
      <c r="A23" s="3"/>
      <c r="B23" s="105"/>
      <c r="C23" s="106"/>
      <c r="D23" s="107"/>
      <c r="E23" s="106"/>
      <c r="F23" s="107"/>
      <c r="G23" s="106"/>
      <c r="H23" s="107"/>
      <c r="I23" s="106"/>
      <c r="J23" s="107"/>
    </row>
    <row r="24" spans="1:10" ht="15" customHeight="1">
      <c r="A24" s="3"/>
      <c r="B24" s="105" t="s">
        <v>69</v>
      </c>
      <c r="C24" s="106">
        <f>O11</f>
        <v>0</v>
      </c>
      <c r="D24" s="107">
        <f aca="true" t="shared" si="5" ref="D24:J24">P11</f>
        <v>3936</v>
      </c>
      <c r="E24" s="106">
        <f t="shared" si="5"/>
        <v>116760</v>
      </c>
      <c r="F24" s="107">
        <f t="shared" si="5"/>
        <v>145670</v>
      </c>
      <c r="G24" s="106">
        <f t="shared" si="5"/>
        <v>145440</v>
      </c>
      <c r="H24" s="107">
        <f t="shared" si="5"/>
        <v>0</v>
      </c>
      <c r="I24" s="106">
        <f t="shared" si="5"/>
        <v>262200</v>
      </c>
      <c r="J24" s="107">
        <f t="shared" si="5"/>
        <v>145670</v>
      </c>
    </row>
    <row r="25" spans="1:10" ht="12" customHeight="1">
      <c r="A25" s="3"/>
      <c r="B25" s="105"/>
      <c r="C25" s="106"/>
      <c r="D25" s="107"/>
      <c r="E25" s="106"/>
      <c r="F25" s="107"/>
      <c r="G25" s="106"/>
      <c r="H25" s="107"/>
      <c r="I25" s="106"/>
      <c r="J25" s="107"/>
    </row>
    <row r="26" spans="1:10" ht="15">
      <c r="A26" s="3"/>
      <c r="B26" s="105" t="s">
        <v>70</v>
      </c>
      <c r="C26" s="106">
        <f>O12</f>
        <v>2802675</v>
      </c>
      <c r="D26" s="107">
        <f aca="true" t="shared" si="6" ref="D26:J26">P12</f>
        <v>2492673</v>
      </c>
      <c r="E26" s="106">
        <f t="shared" si="6"/>
        <v>2299421</v>
      </c>
      <c r="F26" s="107">
        <f t="shared" si="6"/>
        <v>2696955</v>
      </c>
      <c r="G26" s="106">
        <f t="shared" si="6"/>
        <v>340015</v>
      </c>
      <c r="H26" s="107">
        <f t="shared" si="6"/>
        <v>87747</v>
      </c>
      <c r="I26" s="106">
        <f t="shared" si="6"/>
        <v>2639436</v>
      </c>
      <c r="J26" s="107">
        <f t="shared" si="6"/>
        <v>2784702</v>
      </c>
    </row>
    <row r="27" spans="1:10" ht="12" customHeight="1">
      <c r="A27" s="3"/>
      <c r="B27" s="105"/>
      <c r="C27" s="106"/>
      <c r="D27" s="107"/>
      <c r="E27" s="106"/>
      <c r="F27" s="107"/>
      <c r="G27" s="106"/>
      <c r="H27" s="107"/>
      <c r="I27" s="106"/>
      <c r="J27" s="107"/>
    </row>
    <row r="28" spans="1:10" ht="15">
      <c r="A28" s="3"/>
      <c r="B28" s="105" t="s">
        <v>73</v>
      </c>
      <c r="C28" s="106">
        <f>O13</f>
        <v>3777</v>
      </c>
      <c r="D28" s="107">
        <f aca="true" t="shared" si="7" ref="D28:J28">P13</f>
        <v>0</v>
      </c>
      <c r="E28" s="106">
        <f t="shared" si="7"/>
        <v>878798</v>
      </c>
      <c r="F28" s="107">
        <f t="shared" si="7"/>
        <v>402897</v>
      </c>
      <c r="G28" s="106">
        <f t="shared" si="7"/>
        <v>358738</v>
      </c>
      <c r="H28" s="107">
        <f t="shared" si="7"/>
        <v>289602</v>
      </c>
      <c r="I28" s="106">
        <f t="shared" si="7"/>
        <v>1237536</v>
      </c>
      <c r="J28" s="107">
        <f t="shared" si="7"/>
        <v>692499</v>
      </c>
    </row>
    <row r="29" spans="1:10" ht="12" customHeight="1">
      <c r="A29" s="3"/>
      <c r="B29" s="105"/>
      <c r="C29" s="106"/>
      <c r="D29" s="107"/>
      <c r="E29" s="106"/>
      <c r="F29" s="107"/>
      <c r="G29" s="106"/>
      <c r="H29" s="107"/>
      <c r="I29" s="106"/>
      <c r="J29" s="107"/>
    </row>
    <row r="30" spans="1:10" ht="15">
      <c r="A30" s="3"/>
      <c r="B30" s="105" t="s">
        <v>71</v>
      </c>
      <c r="C30" s="106">
        <f>O14</f>
        <v>2550073</v>
      </c>
      <c r="D30" s="107">
        <f aca="true" t="shared" si="8" ref="D30:J30">P14</f>
        <v>791672</v>
      </c>
      <c r="E30" s="106">
        <f t="shared" si="8"/>
        <v>2399107</v>
      </c>
      <c r="F30" s="107">
        <f t="shared" si="8"/>
        <v>2277472</v>
      </c>
      <c r="G30" s="106">
        <f t="shared" si="8"/>
        <v>761841</v>
      </c>
      <c r="H30" s="107">
        <f t="shared" si="8"/>
        <v>796963</v>
      </c>
      <c r="I30" s="106">
        <f t="shared" si="8"/>
        <v>3160948</v>
      </c>
      <c r="J30" s="107">
        <f t="shared" si="8"/>
        <v>3074435</v>
      </c>
    </row>
    <row r="31" spans="1:10" ht="12" customHeight="1">
      <c r="A31" s="3"/>
      <c r="B31" s="105"/>
      <c r="C31" s="106"/>
      <c r="D31" s="107"/>
      <c r="E31" s="106"/>
      <c r="F31" s="107"/>
      <c r="G31" s="106"/>
      <c r="H31" s="107"/>
      <c r="I31" s="106"/>
      <c r="J31" s="107"/>
    </row>
    <row r="32" spans="1:10" ht="15">
      <c r="A32" s="3"/>
      <c r="B32" s="105" t="s">
        <v>74</v>
      </c>
      <c r="C32" s="106">
        <f>O15</f>
        <v>0</v>
      </c>
      <c r="D32" s="107">
        <f aca="true" t="shared" si="9" ref="D32:J32">P15</f>
        <v>0</v>
      </c>
      <c r="E32" s="106">
        <f t="shared" si="9"/>
        <v>63842</v>
      </c>
      <c r="F32" s="107">
        <f t="shared" si="9"/>
        <v>70633</v>
      </c>
      <c r="G32" s="106">
        <f t="shared" si="9"/>
        <v>7839</v>
      </c>
      <c r="H32" s="107">
        <f t="shared" si="9"/>
        <v>56832</v>
      </c>
      <c r="I32" s="106">
        <f t="shared" si="9"/>
        <v>71681</v>
      </c>
      <c r="J32" s="107">
        <f t="shared" si="9"/>
        <v>127465</v>
      </c>
    </row>
    <row r="33" spans="1:10" ht="12" customHeight="1">
      <c r="A33" s="3"/>
      <c r="B33" s="105"/>
      <c r="C33" s="106"/>
      <c r="D33" s="107"/>
      <c r="E33" s="106"/>
      <c r="F33" s="107"/>
      <c r="G33" s="106"/>
      <c r="H33" s="107"/>
      <c r="I33" s="106"/>
      <c r="J33" s="107"/>
    </row>
    <row r="34" spans="1:10" ht="15">
      <c r="A34" s="3"/>
      <c r="B34" s="105" t="s">
        <v>72</v>
      </c>
      <c r="C34" s="106">
        <f>O16</f>
        <v>306826</v>
      </c>
      <c r="D34" s="107">
        <f aca="true" t="shared" si="10" ref="D34:J34">P16</f>
        <v>937297</v>
      </c>
      <c r="E34" s="106">
        <f t="shared" si="10"/>
        <v>360454</v>
      </c>
      <c r="F34" s="107">
        <f t="shared" si="10"/>
        <v>1661141</v>
      </c>
      <c r="G34" s="106">
        <f t="shared" si="10"/>
        <v>0</v>
      </c>
      <c r="H34" s="107">
        <f t="shared" si="10"/>
        <v>0</v>
      </c>
      <c r="I34" s="106">
        <f t="shared" si="10"/>
        <v>360454</v>
      </c>
      <c r="J34" s="107">
        <f t="shared" si="10"/>
        <v>1661141</v>
      </c>
    </row>
    <row r="35" spans="1:10" ht="12" customHeight="1">
      <c r="A35" s="3"/>
      <c r="B35" s="109"/>
      <c r="C35" s="106"/>
      <c r="D35" s="107"/>
      <c r="E35" s="106"/>
      <c r="F35" s="107"/>
      <c r="G35" s="106"/>
      <c r="H35" s="107"/>
      <c r="I35" s="106"/>
      <c r="J35" s="107"/>
    </row>
    <row r="36" spans="1:10" ht="15">
      <c r="A36" s="25"/>
      <c r="B36" s="105" t="s">
        <v>75</v>
      </c>
      <c r="C36" s="108">
        <f>O17</f>
        <v>29211058</v>
      </c>
      <c r="D36" s="107">
        <f aca="true" t="shared" si="11" ref="D36:J36">P17</f>
        <v>56239679</v>
      </c>
      <c r="E36" s="108">
        <f t="shared" si="11"/>
        <v>2995761</v>
      </c>
      <c r="F36" s="107">
        <f t="shared" si="11"/>
        <v>2708024</v>
      </c>
      <c r="G36" s="108">
        <f t="shared" si="11"/>
        <v>32179</v>
      </c>
      <c r="H36" s="107">
        <f t="shared" si="11"/>
        <v>18781</v>
      </c>
      <c r="I36" s="108">
        <f t="shared" si="11"/>
        <v>3027940</v>
      </c>
      <c r="J36" s="107">
        <f t="shared" si="11"/>
        <v>2726805</v>
      </c>
    </row>
    <row r="37" spans="1:10" ht="12" customHeight="1">
      <c r="A37" s="3"/>
      <c r="B37" s="109"/>
      <c r="C37" s="108"/>
      <c r="D37" s="107"/>
      <c r="E37" s="108"/>
      <c r="F37" s="107"/>
      <c r="G37" s="108"/>
      <c r="H37" s="107"/>
      <c r="I37" s="108"/>
      <c r="J37" s="107"/>
    </row>
    <row r="38" spans="1:11" ht="15">
      <c r="A38" s="3"/>
      <c r="B38" s="105" t="s">
        <v>76</v>
      </c>
      <c r="C38" s="106">
        <f>O18</f>
        <v>1367830</v>
      </c>
      <c r="D38" s="107">
        <f aca="true" t="shared" si="12" ref="D38:J38">P18</f>
        <v>1644602</v>
      </c>
      <c r="E38" s="106">
        <f t="shared" si="12"/>
        <v>1257509</v>
      </c>
      <c r="F38" s="107">
        <f t="shared" si="12"/>
        <v>1495374</v>
      </c>
      <c r="G38" s="106">
        <f t="shared" si="12"/>
        <v>941179</v>
      </c>
      <c r="H38" s="107">
        <f t="shared" si="12"/>
        <v>490502</v>
      </c>
      <c r="I38" s="106">
        <f t="shared" si="12"/>
        <v>2198688</v>
      </c>
      <c r="J38" s="106">
        <f t="shared" si="12"/>
        <v>1985876</v>
      </c>
      <c r="K38" s="110"/>
    </row>
    <row r="39" spans="1:11" ht="12" customHeight="1">
      <c r="A39" s="3"/>
      <c r="B39" s="103"/>
      <c r="C39" s="111"/>
      <c r="D39" s="112"/>
      <c r="E39" s="111"/>
      <c r="F39" s="112"/>
      <c r="G39" s="111"/>
      <c r="H39" s="112"/>
      <c r="I39" s="113"/>
      <c r="J39" s="112"/>
      <c r="K39" s="4"/>
    </row>
    <row r="40" spans="1:10" ht="15">
      <c r="A40" s="3"/>
      <c r="B40" s="114" t="s">
        <v>77</v>
      </c>
      <c r="C40" s="106">
        <f aca="true" t="shared" si="13" ref="C40:J40">SUM(C14:C38)</f>
        <v>38395110</v>
      </c>
      <c r="D40" s="115">
        <f t="shared" si="13"/>
        <v>65062719</v>
      </c>
      <c r="E40" s="106">
        <f t="shared" si="13"/>
        <v>18092019</v>
      </c>
      <c r="F40" s="115">
        <f t="shared" si="13"/>
        <v>18310402</v>
      </c>
      <c r="G40" s="108">
        <f t="shared" si="13"/>
        <v>4380320</v>
      </c>
      <c r="H40" s="115">
        <f t="shared" si="13"/>
        <v>2668304</v>
      </c>
      <c r="I40" s="108">
        <f t="shared" si="13"/>
        <v>22472339</v>
      </c>
      <c r="J40" s="115">
        <f t="shared" si="13"/>
        <v>20978706</v>
      </c>
    </row>
    <row r="41" spans="1:10" ht="12" customHeight="1">
      <c r="A41" s="3"/>
      <c r="B41" s="105"/>
      <c r="C41" s="106"/>
      <c r="D41" s="107"/>
      <c r="E41" s="108"/>
      <c r="F41" s="107"/>
      <c r="G41" s="108"/>
      <c r="H41" s="107"/>
      <c r="I41" s="106"/>
      <c r="J41" s="107"/>
    </row>
    <row r="42" spans="1:10" ht="15.75" thickBot="1">
      <c r="A42" s="3"/>
      <c r="B42" s="116" t="s">
        <v>78</v>
      </c>
      <c r="C42" s="117">
        <f aca="true" t="shared" si="14" ref="C42:J42">SUM(C14+C18+C20+C28+C30+C32+C38)</f>
        <v>4158621</v>
      </c>
      <c r="D42" s="118">
        <f t="shared" si="14"/>
        <v>2603250</v>
      </c>
      <c r="E42" s="117">
        <f t="shared" si="14"/>
        <v>7070995</v>
      </c>
      <c r="F42" s="118">
        <f t="shared" si="14"/>
        <v>7289641</v>
      </c>
      <c r="G42" s="117">
        <f t="shared" si="14"/>
        <v>3824939</v>
      </c>
      <c r="H42" s="118">
        <f t="shared" si="14"/>
        <v>2527337</v>
      </c>
      <c r="I42" s="117">
        <f t="shared" si="14"/>
        <v>10895934</v>
      </c>
      <c r="J42" s="118">
        <f t="shared" si="14"/>
        <v>9816978</v>
      </c>
    </row>
    <row r="43" ht="15" thickTop="1">
      <c r="A43" s="3"/>
    </row>
    <row r="44" spans="1:11" ht="14.25">
      <c r="A44" s="3"/>
      <c r="B44" s="119"/>
      <c r="C44" s="120"/>
      <c r="D44" s="1"/>
      <c r="E44" s="1"/>
      <c r="F44" s="1"/>
      <c r="G44" s="1"/>
      <c r="H44" s="1"/>
      <c r="I44" s="1"/>
      <c r="J44" s="1"/>
      <c r="K44" s="4"/>
    </row>
    <row r="45" spans="1:11" ht="14.25">
      <c r="A45" s="3"/>
      <c r="B45" s="4"/>
      <c r="C45" s="1"/>
      <c r="D45" s="1"/>
      <c r="E45" s="1"/>
      <c r="F45" s="1"/>
      <c r="G45" s="1"/>
      <c r="H45" s="1"/>
      <c r="I45" s="1"/>
      <c r="J45" s="1"/>
      <c r="K45" s="4"/>
    </row>
    <row r="46" spans="1:11" ht="14.25">
      <c r="A46" s="3"/>
      <c r="B46" s="119"/>
      <c r="C46" s="1"/>
      <c r="D46" s="1"/>
      <c r="E46" s="1"/>
      <c r="F46" s="1"/>
      <c r="G46" s="1"/>
      <c r="H46" s="1"/>
      <c r="I46" s="1"/>
      <c r="J46" s="1"/>
      <c r="K46" s="4"/>
    </row>
  </sheetData>
  <mergeCells count="2">
    <mergeCell ref="B7:J7"/>
    <mergeCell ref="B6:J6"/>
  </mergeCells>
  <printOptions/>
  <pageMargins left="0.75" right="0.75" top="0.73" bottom="0.16" header="0.55" footer="0.16"/>
  <pageSetup horizontalDpi="600" verticalDpi="600" orientation="landscape" scale="90" r:id="rId1"/>
  <headerFooter alignWithMargins="0">
    <oddHeader>&amp;C&amp;"Book Antiqua,Regular"-9-</oddHeader>
  </headerFooter>
  <ignoredErrors>
    <ignoredError sqref="D12:E12 G12 I1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N102" sqref="N102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51" r:id="rId2"/>
  <headerFooter alignWithMargins="0">
    <oddHeader>&amp;C&amp;"Book Antiqua,Regular"-10-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A1">
      <selection activeCell="H32" sqref="H32:K42"/>
    </sheetView>
  </sheetViews>
  <sheetFormatPr defaultColWidth="9.140625" defaultRowHeight="12.75"/>
  <cols>
    <col min="1" max="1" width="17.00390625" style="5" customWidth="1"/>
    <col min="2" max="2" width="12.421875" style="5" customWidth="1"/>
    <col min="3" max="3" width="39.140625" style="5" customWidth="1"/>
    <col min="4" max="4" width="14.28125" style="5" customWidth="1"/>
    <col min="5" max="5" width="13.8515625" style="5" customWidth="1"/>
    <col min="6" max="10" width="9.140625" style="5" customWidth="1"/>
    <col min="11" max="11" width="12.140625" style="5" customWidth="1"/>
    <col min="12" max="16384" width="9.140625" style="5" customWidth="1"/>
  </cols>
  <sheetData>
    <row r="1" spans="1:25" ht="15">
      <c r="A1" s="312" t="s">
        <v>126</v>
      </c>
      <c r="B1" s="312"/>
      <c r="C1" s="312"/>
      <c r="D1" s="312"/>
      <c r="E1" s="312"/>
      <c r="F1" s="4"/>
      <c r="G1" s="151"/>
      <c r="H1" s="151"/>
      <c r="I1" s="151"/>
      <c r="J1" s="151"/>
      <c r="K1" s="151"/>
      <c r="L1" s="151"/>
      <c r="M1" s="155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12" ht="15">
      <c r="A2" s="312" t="str">
        <f>UPPER('Table 1'!$M$1)&amp;" "&amp;'Table 1'!$N$1&amp;" WITH THE CORRESPONDING MONTH OF "&amp;'Table 1'!$O$1</f>
        <v>DECEMBER  2020 WITH THE CORRESPONDING MONTH OF 2019</v>
      </c>
      <c r="B2" s="312"/>
      <c r="C2" s="312"/>
      <c r="D2" s="312"/>
      <c r="E2" s="312"/>
      <c r="F2" s="157"/>
      <c r="G2" s="151"/>
      <c r="H2" s="151"/>
      <c r="I2" s="151"/>
      <c r="J2" s="151"/>
      <c r="K2" s="4"/>
      <c r="L2" s="4"/>
    </row>
    <row r="3" spans="1:12" ht="13.5">
      <c r="A3" s="152"/>
      <c r="C3" s="152"/>
      <c r="D3" s="152"/>
      <c r="E3" s="151"/>
      <c r="F3" s="157"/>
      <c r="G3" s="151"/>
      <c r="H3" s="151"/>
      <c r="I3" s="151"/>
      <c r="J3" s="151"/>
      <c r="K3" s="4"/>
      <c r="L3" s="4"/>
    </row>
    <row r="4" spans="1:12" ht="15">
      <c r="A4" s="198"/>
      <c r="C4" s="198"/>
      <c r="E4" s="161"/>
      <c r="F4" s="161"/>
      <c r="G4" s="161"/>
      <c r="J4" s="151"/>
      <c r="K4" s="4"/>
      <c r="L4" s="4"/>
    </row>
    <row r="5" spans="2:12" ht="15">
      <c r="B5" s="160" t="s">
        <v>121</v>
      </c>
      <c r="C5" s="223" t="s">
        <v>122</v>
      </c>
      <c r="D5" s="159" t="s">
        <v>127</v>
      </c>
      <c r="E5" s="162"/>
      <c r="F5" s="4"/>
      <c r="G5" s="162"/>
      <c r="J5" s="4"/>
      <c r="K5" s="162"/>
      <c r="L5" s="4"/>
    </row>
    <row r="6" spans="1:12" ht="16.5">
      <c r="A6" s="162"/>
      <c r="B6" s="4"/>
      <c r="C6" s="4"/>
      <c r="D6" s="163">
        <f>'Table 1'!$N$1</f>
        <v>2020</v>
      </c>
      <c r="E6" s="163">
        <f>'Table 1'!$O$1</f>
        <v>2019</v>
      </c>
      <c r="F6" s="164"/>
      <c r="G6" s="165"/>
      <c r="H6" s="290" t="s">
        <v>174</v>
      </c>
      <c r="I6" s="290" t="s">
        <v>148</v>
      </c>
      <c r="J6" s="290" t="s">
        <v>175</v>
      </c>
      <c r="K6" s="290" t="s">
        <v>176</v>
      </c>
      <c r="L6" s="4"/>
    </row>
    <row r="7" spans="2:12" ht="16.5">
      <c r="B7" s="257" t="str">
        <f>H7</f>
        <v>098</v>
      </c>
      <c r="C7" s="258" t="str">
        <f>I7</f>
        <v>Edible Products</v>
      </c>
      <c r="D7" s="259">
        <f>J7</f>
        <v>6725824</v>
      </c>
      <c r="E7" s="260">
        <f>K7</f>
        <v>8624169</v>
      </c>
      <c r="F7" s="164"/>
      <c r="G7" s="165"/>
      <c r="H7" s="291" t="s">
        <v>256</v>
      </c>
      <c r="I7" s="291" t="s">
        <v>257</v>
      </c>
      <c r="J7" s="292">
        <v>6725824</v>
      </c>
      <c r="K7" s="292">
        <v>8624169</v>
      </c>
      <c r="L7" s="4"/>
    </row>
    <row r="8" spans="1:12" ht="16.5">
      <c r="A8" s="166"/>
      <c r="B8" s="261" t="str">
        <f aca="true" t="shared" si="0" ref="B8:E16">H8</f>
        <v>112</v>
      </c>
      <c r="C8" s="262" t="str">
        <f t="shared" si="0"/>
        <v>Alcoholic Beverages</v>
      </c>
      <c r="D8" s="165">
        <f t="shared" si="0"/>
        <v>7109582</v>
      </c>
      <c r="E8" s="263">
        <f t="shared" si="0"/>
        <v>6514089</v>
      </c>
      <c r="F8" s="164"/>
      <c r="G8" s="165"/>
      <c r="H8" s="291" t="s">
        <v>275</v>
      </c>
      <c r="I8" s="291" t="s">
        <v>276</v>
      </c>
      <c r="J8" s="292">
        <v>7109582</v>
      </c>
      <c r="K8" s="292">
        <v>6514089</v>
      </c>
      <c r="L8" s="4"/>
    </row>
    <row r="9" spans="1:12" ht="16.5">
      <c r="A9" s="169"/>
      <c r="B9" s="261" t="str">
        <f t="shared" si="0"/>
        <v>334</v>
      </c>
      <c r="C9" s="262" t="str">
        <f t="shared" si="0"/>
        <v>Petroleum Products Refined</v>
      </c>
      <c r="D9" s="165">
        <f t="shared" si="0"/>
        <v>41367259</v>
      </c>
      <c r="E9" s="263">
        <f t="shared" si="0"/>
        <v>68975277</v>
      </c>
      <c r="F9" s="164"/>
      <c r="G9" s="165"/>
      <c r="H9" s="291" t="s">
        <v>279</v>
      </c>
      <c r="I9" s="291" t="s">
        <v>280</v>
      </c>
      <c r="J9" s="292">
        <v>41367259</v>
      </c>
      <c r="K9" s="292">
        <v>68975277</v>
      </c>
      <c r="L9" s="4"/>
    </row>
    <row r="10" spans="1:12" ht="16.5">
      <c r="A10" s="169"/>
      <c r="B10" s="261" t="str">
        <f t="shared" si="0"/>
        <v>542</v>
      </c>
      <c r="C10" s="262" t="str">
        <f t="shared" si="0"/>
        <v>Medicaments Including Vet. Med.</v>
      </c>
      <c r="D10" s="165">
        <f t="shared" si="0"/>
        <v>7021531</v>
      </c>
      <c r="E10" s="263">
        <f t="shared" si="0"/>
        <v>6535241</v>
      </c>
      <c r="F10" s="164"/>
      <c r="G10" s="165"/>
      <c r="H10" s="291" t="s">
        <v>284</v>
      </c>
      <c r="I10" s="291" t="s">
        <v>285</v>
      </c>
      <c r="J10" s="292">
        <v>7021531</v>
      </c>
      <c r="K10" s="292">
        <v>6535241</v>
      </c>
      <c r="L10" s="4"/>
    </row>
    <row r="11" spans="1:12" ht="16.5">
      <c r="A11" s="169"/>
      <c r="B11" s="261" t="str">
        <f t="shared" si="0"/>
        <v>716</v>
      </c>
      <c r="C11" s="262" t="str">
        <f t="shared" si="0"/>
        <v>Rotating Electric Plant</v>
      </c>
      <c r="D11" s="165">
        <f t="shared" si="0"/>
        <v>8548670</v>
      </c>
      <c r="E11" s="263">
        <f t="shared" si="0"/>
        <v>383470</v>
      </c>
      <c r="F11" s="170"/>
      <c r="G11" s="171"/>
      <c r="H11" s="291" t="s">
        <v>383</v>
      </c>
      <c r="I11" s="291" t="s">
        <v>384</v>
      </c>
      <c r="J11" s="292">
        <v>8548670</v>
      </c>
      <c r="K11" s="292">
        <v>383470</v>
      </c>
      <c r="L11" s="4"/>
    </row>
    <row r="12" spans="1:12" ht="16.5">
      <c r="A12" s="163" t="s">
        <v>128</v>
      </c>
      <c r="B12" s="261" t="str">
        <f t="shared" si="0"/>
        <v>741</v>
      </c>
      <c r="C12" s="262" t="str">
        <f t="shared" si="0"/>
        <v>Heating Cooling Equipment</v>
      </c>
      <c r="D12" s="165">
        <f t="shared" si="0"/>
        <v>6213701</v>
      </c>
      <c r="E12" s="263">
        <f t="shared" si="0"/>
        <v>2887991</v>
      </c>
      <c r="F12" s="170"/>
      <c r="G12" s="171"/>
      <c r="H12" s="291" t="s">
        <v>385</v>
      </c>
      <c r="I12" s="291" t="s">
        <v>386</v>
      </c>
      <c r="J12" s="292">
        <v>6213701</v>
      </c>
      <c r="K12" s="292">
        <v>2887991</v>
      </c>
      <c r="L12" s="4"/>
    </row>
    <row r="13" spans="1:12" ht="16.5">
      <c r="A13" s="169"/>
      <c r="B13" s="261" t="str">
        <f t="shared" si="0"/>
        <v>752</v>
      </c>
      <c r="C13" s="262" t="str">
        <f t="shared" si="0"/>
        <v>Data Processing Machines</v>
      </c>
      <c r="D13" s="165">
        <f t="shared" si="0"/>
        <v>5806935</v>
      </c>
      <c r="E13" s="263">
        <f t="shared" si="0"/>
        <v>3153503</v>
      </c>
      <c r="F13" s="170"/>
      <c r="G13" s="171"/>
      <c r="H13" s="291" t="s">
        <v>264</v>
      </c>
      <c r="I13" s="291" t="s">
        <v>265</v>
      </c>
      <c r="J13" s="292">
        <v>5806935</v>
      </c>
      <c r="K13" s="292">
        <v>3153503</v>
      </c>
      <c r="L13" s="4"/>
    </row>
    <row r="14" spans="1:12" ht="16.5">
      <c r="A14" s="169"/>
      <c r="B14" s="261" t="str">
        <f t="shared" si="0"/>
        <v>781</v>
      </c>
      <c r="C14" s="262" t="str">
        <f t="shared" si="0"/>
        <v>Motor Cars</v>
      </c>
      <c r="D14" s="165">
        <f t="shared" si="0"/>
        <v>7757702</v>
      </c>
      <c r="E14" s="263">
        <f t="shared" si="0"/>
        <v>12476585</v>
      </c>
      <c r="F14" s="170"/>
      <c r="G14" s="171"/>
      <c r="H14" s="291" t="s">
        <v>317</v>
      </c>
      <c r="I14" s="291" t="s">
        <v>318</v>
      </c>
      <c r="J14" s="292">
        <v>7757702</v>
      </c>
      <c r="K14" s="292">
        <v>12476585</v>
      </c>
      <c r="L14" s="4"/>
    </row>
    <row r="15" spans="1:12" ht="16.5">
      <c r="A15" s="169"/>
      <c r="B15" s="261" t="str">
        <f t="shared" si="0"/>
        <v>821</v>
      </c>
      <c r="C15" s="262" t="str">
        <f t="shared" si="0"/>
        <v>Furniture And Parts</v>
      </c>
      <c r="D15" s="165">
        <f t="shared" si="0"/>
        <v>5492880</v>
      </c>
      <c r="E15" s="263">
        <f t="shared" si="0"/>
        <v>3798171</v>
      </c>
      <c r="F15" s="170"/>
      <c r="G15" s="171"/>
      <c r="H15" s="291" t="s">
        <v>106</v>
      </c>
      <c r="I15" s="291" t="s">
        <v>268</v>
      </c>
      <c r="J15" s="292">
        <v>5492880</v>
      </c>
      <c r="K15" s="292">
        <v>3798171</v>
      </c>
      <c r="L15" s="4"/>
    </row>
    <row r="16" spans="1:12" ht="16.5">
      <c r="A16" s="169"/>
      <c r="B16" s="261" t="str">
        <f t="shared" si="0"/>
        <v>893</v>
      </c>
      <c r="C16" s="262" t="str">
        <f t="shared" si="0"/>
        <v>Articles Of Plastic</v>
      </c>
      <c r="D16" s="165">
        <f t="shared" si="0"/>
        <v>6444820</v>
      </c>
      <c r="E16" s="263">
        <f t="shared" si="0"/>
        <v>5058130</v>
      </c>
      <c r="F16" s="170"/>
      <c r="G16" s="171"/>
      <c r="H16" s="291" t="s">
        <v>269</v>
      </c>
      <c r="I16" s="291" t="s">
        <v>270</v>
      </c>
      <c r="J16" s="292">
        <v>6444820</v>
      </c>
      <c r="K16" s="292">
        <v>5058130</v>
      </c>
      <c r="L16" s="4"/>
    </row>
    <row r="17" spans="1:12" ht="16.5">
      <c r="A17" s="169"/>
      <c r="B17" s="264"/>
      <c r="C17" s="262"/>
      <c r="D17" s="262"/>
      <c r="E17" s="265"/>
      <c r="F17" s="178"/>
      <c r="G17" s="165"/>
      <c r="J17" s="170"/>
      <c r="K17" s="171"/>
      <c r="L17" s="4"/>
    </row>
    <row r="18" spans="1:12" ht="16.5">
      <c r="A18" s="4"/>
      <c r="B18" s="264"/>
      <c r="C18" s="262"/>
      <c r="D18" s="262"/>
      <c r="E18" s="265"/>
      <c r="F18" s="4"/>
      <c r="G18" s="4"/>
      <c r="J18" s="4"/>
      <c r="K18" s="4"/>
      <c r="L18" s="4"/>
    </row>
    <row r="19" spans="1:12" ht="16.5">
      <c r="A19" s="166"/>
      <c r="B19" s="264"/>
      <c r="C19" s="262"/>
      <c r="D19" s="262"/>
      <c r="E19" s="265"/>
      <c r="F19" s="4"/>
      <c r="G19" s="4"/>
      <c r="H19" s="290" t="s">
        <v>174</v>
      </c>
      <c r="I19" s="290" t="s">
        <v>148</v>
      </c>
      <c r="J19" s="290" t="s">
        <v>175</v>
      </c>
      <c r="K19" s="290" t="s">
        <v>176</v>
      </c>
      <c r="L19" s="4"/>
    </row>
    <row r="20" spans="2:12" ht="16.5" customHeight="1">
      <c r="B20" s="261" t="str">
        <f aca="true" t="shared" si="1" ref="B20:E29">H20</f>
        <v>048</v>
      </c>
      <c r="C20" s="262" t="str">
        <f t="shared" si="1"/>
        <v>Cereal, Flour, Starch</v>
      </c>
      <c r="D20" s="165">
        <f t="shared" si="1"/>
        <v>1609986</v>
      </c>
      <c r="E20" s="263">
        <f t="shared" si="1"/>
        <v>1665909</v>
      </c>
      <c r="F20" s="4"/>
      <c r="G20" s="4"/>
      <c r="H20" s="291" t="s">
        <v>271</v>
      </c>
      <c r="I20" s="291" t="s">
        <v>272</v>
      </c>
      <c r="J20" s="292">
        <v>1609986</v>
      </c>
      <c r="K20" s="292">
        <v>1665909</v>
      </c>
      <c r="L20" s="4"/>
    </row>
    <row r="21" spans="2:12" ht="16.5" customHeight="1">
      <c r="B21" s="261" t="str">
        <f t="shared" si="1"/>
        <v>091</v>
      </c>
      <c r="C21" s="262" t="str">
        <f t="shared" si="1"/>
        <v>Margarine And Shortening</v>
      </c>
      <c r="D21" s="165">
        <f t="shared" si="1"/>
        <v>1630688</v>
      </c>
      <c r="E21" s="263">
        <f t="shared" si="1"/>
        <v>2006663</v>
      </c>
      <c r="F21" s="4"/>
      <c r="G21" s="4"/>
      <c r="H21" s="291" t="s">
        <v>88</v>
      </c>
      <c r="I21" s="291" t="s">
        <v>327</v>
      </c>
      <c r="J21" s="292">
        <v>1630688</v>
      </c>
      <c r="K21" s="292">
        <v>2006663</v>
      </c>
      <c r="L21" s="4"/>
    </row>
    <row r="22" spans="1:12" ht="16.5">
      <c r="A22" s="209"/>
      <c r="B22" s="261" t="str">
        <f t="shared" si="1"/>
        <v>112</v>
      </c>
      <c r="C22" s="262" t="str">
        <f t="shared" si="1"/>
        <v>Alcoholic Beverages</v>
      </c>
      <c r="D22" s="165">
        <f t="shared" si="1"/>
        <v>5499392</v>
      </c>
      <c r="E22" s="263">
        <f t="shared" si="1"/>
        <v>5244143</v>
      </c>
      <c r="F22" s="4"/>
      <c r="G22" s="4"/>
      <c r="H22" s="291" t="s">
        <v>275</v>
      </c>
      <c r="I22" s="291" t="s">
        <v>276</v>
      </c>
      <c r="J22" s="292">
        <v>5499392</v>
      </c>
      <c r="K22" s="292">
        <v>5244143</v>
      </c>
      <c r="L22" s="4"/>
    </row>
    <row r="23" spans="1:12" ht="16.5">
      <c r="A23" s="166"/>
      <c r="B23" s="261" t="str">
        <f t="shared" si="1"/>
        <v>282</v>
      </c>
      <c r="C23" s="262" t="str">
        <f t="shared" si="1"/>
        <v>Ferrous Waste And Scrap</v>
      </c>
      <c r="D23" s="165">
        <f t="shared" si="1"/>
        <v>876000</v>
      </c>
      <c r="E23" s="263">
        <f t="shared" si="1"/>
        <v>1145266</v>
      </c>
      <c r="F23" s="4"/>
      <c r="G23" s="4"/>
      <c r="H23" s="291" t="s">
        <v>332</v>
      </c>
      <c r="I23" s="291" t="s">
        <v>333</v>
      </c>
      <c r="J23" s="292">
        <v>876000</v>
      </c>
      <c r="K23" s="292">
        <v>1145266</v>
      </c>
      <c r="L23" s="4"/>
    </row>
    <row r="24" spans="1:12" ht="16.5">
      <c r="A24" s="163" t="s">
        <v>129</v>
      </c>
      <c r="B24" s="261" t="str">
        <f t="shared" si="1"/>
        <v>542</v>
      </c>
      <c r="C24" s="262" t="str">
        <f t="shared" si="1"/>
        <v>Medicaments Including Vet. Med.</v>
      </c>
      <c r="D24" s="165">
        <f t="shared" si="1"/>
        <v>1080026</v>
      </c>
      <c r="E24" s="263">
        <f t="shared" si="1"/>
        <v>1787082</v>
      </c>
      <c r="F24" s="4"/>
      <c r="G24" s="4"/>
      <c r="H24" s="291" t="s">
        <v>284</v>
      </c>
      <c r="I24" s="291" t="s">
        <v>285</v>
      </c>
      <c r="J24" s="292">
        <v>1080026</v>
      </c>
      <c r="K24" s="292">
        <v>1787082</v>
      </c>
      <c r="L24" s="4"/>
    </row>
    <row r="25" spans="1:12" ht="16.5">
      <c r="A25" s="163" t="s">
        <v>130</v>
      </c>
      <c r="B25" s="261" t="str">
        <f t="shared" si="1"/>
        <v>591</v>
      </c>
      <c r="C25" s="262" t="str">
        <f t="shared" si="1"/>
        <v>Disinfectants,Insecticides</v>
      </c>
      <c r="D25" s="165">
        <f t="shared" si="1"/>
        <v>3005663</v>
      </c>
      <c r="E25" s="263">
        <f t="shared" si="1"/>
        <v>758277</v>
      </c>
      <c r="F25" s="4"/>
      <c r="G25" s="4"/>
      <c r="H25" s="291" t="s">
        <v>98</v>
      </c>
      <c r="I25" s="291" t="s">
        <v>286</v>
      </c>
      <c r="J25" s="292">
        <v>3005663</v>
      </c>
      <c r="K25" s="292">
        <v>758277</v>
      </c>
      <c r="L25" s="4"/>
    </row>
    <row r="26" spans="1:12" ht="16.5">
      <c r="A26" s="166"/>
      <c r="B26" s="261" t="str">
        <f t="shared" si="1"/>
        <v>661</v>
      </c>
      <c r="C26" s="262" t="str">
        <f t="shared" si="1"/>
        <v>Lime, Cement</v>
      </c>
      <c r="D26" s="165">
        <f t="shared" si="1"/>
        <v>2376837</v>
      </c>
      <c r="E26" s="263">
        <f t="shared" si="1"/>
        <v>2081418</v>
      </c>
      <c r="F26" s="4"/>
      <c r="G26" s="4"/>
      <c r="H26" s="291" t="s">
        <v>282</v>
      </c>
      <c r="I26" s="291" t="s">
        <v>283</v>
      </c>
      <c r="J26" s="292">
        <v>2376837</v>
      </c>
      <c r="K26" s="292">
        <v>2081418</v>
      </c>
      <c r="L26" s="4"/>
    </row>
    <row r="27" spans="1:12" ht="16.5">
      <c r="A27" s="166"/>
      <c r="B27" s="261" t="str">
        <f t="shared" si="1"/>
        <v>892</v>
      </c>
      <c r="C27" s="262" t="str">
        <f t="shared" si="1"/>
        <v>Printed Matter</v>
      </c>
      <c r="D27" s="165">
        <f t="shared" si="1"/>
        <v>1699184</v>
      </c>
      <c r="E27" s="263">
        <f t="shared" si="1"/>
        <v>1456417</v>
      </c>
      <c r="F27" s="4"/>
      <c r="G27" s="162"/>
      <c r="H27" s="291" t="s">
        <v>330</v>
      </c>
      <c r="I27" s="291" t="s">
        <v>331</v>
      </c>
      <c r="J27" s="292">
        <v>1699184</v>
      </c>
      <c r="K27" s="292">
        <v>1456417</v>
      </c>
      <c r="L27" s="4"/>
    </row>
    <row r="28" spans="1:12" ht="16.5">
      <c r="A28" s="166"/>
      <c r="B28" s="261" t="str">
        <f t="shared" si="1"/>
        <v>893</v>
      </c>
      <c r="C28" s="262" t="str">
        <f t="shared" si="1"/>
        <v>Articles Of Plastic</v>
      </c>
      <c r="D28" s="165">
        <f t="shared" si="1"/>
        <v>890922</v>
      </c>
      <c r="E28" s="263">
        <f t="shared" si="1"/>
        <v>609614</v>
      </c>
      <c r="F28" s="178"/>
      <c r="G28" s="165"/>
      <c r="H28" s="291" t="s">
        <v>269</v>
      </c>
      <c r="I28" s="291" t="s">
        <v>270</v>
      </c>
      <c r="J28" s="292">
        <v>890922</v>
      </c>
      <c r="K28" s="292">
        <v>609614</v>
      </c>
      <c r="L28" s="4"/>
    </row>
    <row r="29" spans="2:12" ht="16.5">
      <c r="B29" s="261" t="str">
        <f t="shared" si="1"/>
        <v>899</v>
      </c>
      <c r="C29" s="262" t="str">
        <f t="shared" si="1"/>
        <v>Misc. Manufactured Articles</v>
      </c>
      <c r="D29" s="165">
        <f t="shared" si="1"/>
        <v>1309885</v>
      </c>
      <c r="E29" s="263">
        <f t="shared" si="1"/>
        <v>595711</v>
      </c>
      <c r="F29" s="164"/>
      <c r="G29" s="165"/>
      <c r="H29" s="291" t="s">
        <v>387</v>
      </c>
      <c r="I29" s="291" t="s">
        <v>388</v>
      </c>
      <c r="J29" s="292">
        <v>1309885</v>
      </c>
      <c r="K29" s="292">
        <v>595711</v>
      </c>
      <c r="L29" s="4"/>
    </row>
    <row r="30" spans="1:12" ht="16.5">
      <c r="A30" s="166"/>
      <c r="B30" s="264"/>
      <c r="C30" s="266"/>
      <c r="D30" s="266"/>
      <c r="E30" s="267"/>
      <c r="F30" s="170"/>
      <c r="G30" s="182"/>
      <c r="H30" s="164"/>
      <c r="I30" s="165"/>
      <c r="J30" s="164"/>
      <c r="K30" s="165"/>
      <c r="L30" s="4"/>
    </row>
    <row r="31" spans="1:12" ht="16.5">
      <c r="A31" s="166"/>
      <c r="B31" s="264"/>
      <c r="C31" s="262"/>
      <c r="D31" s="262"/>
      <c r="E31" s="268"/>
      <c r="F31" s="170"/>
      <c r="G31" s="182"/>
      <c r="H31" s="164"/>
      <c r="I31" s="165"/>
      <c r="J31" s="164"/>
      <c r="K31" s="165"/>
      <c r="L31" s="4"/>
    </row>
    <row r="32" spans="1:12" ht="16.5">
      <c r="A32" s="166"/>
      <c r="B32" s="264"/>
      <c r="C32" s="262"/>
      <c r="D32" s="262"/>
      <c r="E32" s="268"/>
      <c r="F32" s="170"/>
      <c r="G32" s="182"/>
      <c r="H32" s="290" t="s">
        <v>174</v>
      </c>
      <c r="I32" s="290" t="s">
        <v>148</v>
      </c>
      <c r="J32" s="290" t="s">
        <v>175</v>
      </c>
      <c r="K32" s="290" t="s">
        <v>176</v>
      </c>
      <c r="L32" s="4"/>
    </row>
    <row r="33" spans="1:12" ht="16.5">
      <c r="A33" s="166"/>
      <c r="B33" s="261" t="str">
        <f aca="true" t="shared" si="2" ref="B33:E42">H33</f>
        <v>112</v>
      </c>
      <c r="C33" s="262" t="str">
        <f t="shared" si="2"/>
        <v>Alcoholic Beverages</v>
      </c>
      <c r="D33" s="165">
        <f t="shared" si="2"/>
        <v>232554</v>
      </c>
      <c r="E33" s="263">
        <f t="shared" si="2"/>
        <v>93278</v>
      </c>
      <c r="F33" s="170"/>
      <c r="G33" s="182"/>
      <c r="H33" s="291" t="s">
        <v>275</v>
      </c>
      <c r="I33" s="291" t="s">
        <v>276</v>
      </c>
      <c r="J33" s="292">
        <v>232554</v>
      </c>
      <c r="K33" s="292">
        <v>93278</v>
      </c>
      <c r="L33" s="4"/>
    </row>
    <row r="34" spans="1:12" ht="16.5">
      <c r="A34" s="166"/>
      <c r="B34" s="261" t="str">
        <f t="shared" si="2"/>
        <v>334</v>
      </c>
      <c r="C34" s="262" t="str">
        <f t="shared" si="2"/>
        <v>Petroleum Products Refined</v>
      </c>
      <c r="D34" s="165">
        <f t="shared" si="2"/>
        <v>6318763</v>
      </c>
      <c r="E34" s="263">
        <f t="shared" si="2"/>
        <v>28167282</v>
      </c>
      <c r="F34" s="170"/>
      <c r="G34" s="182"/>
      <c r="H34" s="291" t="s">
        <v>279</v>
      </c>
      <c r="I34" s="291" t="s">
        <v>280</v>
      </c>
      <c r="J34" s="292">
        <v>6318763</v>
      </c>
      <c r="K34" s="292">
        <v>28167282</v>
      </c>
      <c r="L34" s="4"/>
    </row>
    <row r="35" spans="1:12" ht="16.5">
      <c r="A35" s="166"/>
      <c r="B35" s="261" t="str">
        <f t="shared" si="2"/>
        <v>541</v>
      </c>
      <c r="C35" s="262" t="str">
        <f t="shared" si="2"/>
        <v>Medicinal Pharmacy Products</v>
      </c>
      <c r="D35" s="165">
        <f t="shared" si="2"/>
        <v>327208</v>
      </c>
      <c r="E35" s="263">
        <f t="shared" si="2"/>
        <v>304506</v>
      </c>
      <c r="F35" s="170"/>
      <c r="G35" s="182"/>
      <c r="H35" s="291" t="s">
        <v>376</v>
      </c>
      <c r="I35" s="291" t="s">
        <v>377</v>
      </c>
      <c r="J35" s="292">
        <v>327208</v>
      </c>
      <c r="K35" s="292">
        <v>304506</v>
      </c>
      <c r="L35" s="4"/>
    </row>
    <row r="36" spans="1:12" ht="16.5">
      <c r="A36" s="166"/>
      <c r="B36" s="261" t="str">
        <f t="shared" si="2"/>
        <v>542</v>
      </c>
      <c r="C36" s="262" t="str">
        <f t="shared" si="2"/>
        <v>Medicaments Including Vet. Med.</v>
      </c>
      <c r="D36" s="165">
        <f t="shared" si="2"/>
        <v>2377157</v>
      </c>
      <c r="E36" s="263">
        <f t="shared" si="2"/>
        <v>1701223</v>
      </c>
      <c r="F36" s="170"/>
      <c r="G36" s="182"/>
      <c r="H36" s="291" t="s">
        <v>284</v>
      </c>
      <c r="I36" s="291" t="s">
        <v>285</v>
      </c>
      <c r="J36" s="292">
        <v>2377157</v>
      </c>
      <c r="K36" s="292">
        <v>1701223</v>
      </c>
      <c r="L36" s="4"/>
    </row>
    <row r="37" spans="1:12" ht="16.5">
      <c r="A37" s="166"/>
      <c r="B37" s="261" t="str">
        <f t="shared" si="2"/>
        <v>554</v>
      </c>
      <c r="C37" s="262" t="str">
        <f t="shared" si="2"/>
        <v>Soaps, Cleaning Prep.</v>
      </c>
      <c r="D37" s="165">
        <f t="shared" si="2"/>
        <v>336947</v>
      </c>
      <c r="E37" s="263">
        <f t="shared" si="2"/>
        <v>153215</v>
      </c>
      <c r="F37" s="170"/>
      <c r="G37" s="182"/>
      <c r="H37" s="291" t="s">
        <v>96</v>
      </c>
      <c r="I37" s="291" t="s">
        <v>281</v>
      </c>
      <c r="J37" s="292">
        <v>336947</v>
      </c>
      <c r="K37" s="292">
        <v>153215</v>
      </c>
      <c r="L37" s="4"/>
    </row>
    <row r="38" spans="1:12" ht="16.5">
      <c r="A38" s="163" t="s">
        <v>131</v>
      </c>
      <c r="B38" s="261" t="str">
        <f t="shared" si="2"/>
        <v>642</v>
      </c>
      <c r="C38" s="262" t="str">
        <f t="shared" si="2"/>
        <v>Articles Of Paper</v>
      </c>
      <c r="D38" s="165">
        <f t="shared" si="2"/>
        <v>640481</v>
      </c>
      <c r="E38" s="263">
        <f t="shared" si="2"/>
        <v>14925</v>
      </c>
      <c r="F38" s="170"/>
      <c r="G38" s="182"/>
      <c r="H38" s="291" t="s">
        <v>262</v>
      </c>
      <c r="I38" s="291" t="s">
        <v>263</v>
      </c>
      <c r="J38" s="292">
        <v>640481</v>
      </c>
      <c r="K38" s="292">
        <v>14925</v>
      </c>
      <c r="L38" s="4"/>
    </row>
    <row r="39" spans="1:12" ht="16.5">
      <c r="A39" s="166"/>
      <c r="B39" s="261" t="str">
        <f t="shared" si="2"/>
        <v>851</v>
      </c>
      <c r="C39" s="262" t="str">
        <f t="shared" si="2"/>
        <v>Footwear</v>
      </c>
      <c r="D39" s="165">
        <f t="shared" si="2"/>
        <v>650604</v>
      </c>
      <c r="E39" s="263">
        <f t="shared" si="2"/>
        <v>7559</v>
      </c>
      <c r="F39" s="164"/>
      <c r="G39" s="165"/>
      <c r="H39" s="291" t="s">
        <v>368</v>
      </c>
      <c r="I39" s="291" t="s">
        <v>369</v>
      </c>
      <c r="J39" s="292">
        <v>650604</v>
      </c>
      <c r="K39" s="292">
        <v>7559</v>
      </c>
      <c r="L39" s="4"/>
    </row>
    <row r="40" spans="2:12" ht="16.5">
      <c r="B40" s="261" t="str">
        <f t="shared" si="2"/>
        <v>874</v>
      </c>
      <c r="C40" s="262" t="str">
        <f t="shared" si="2"/>
        <v>Measuring Checking Instruments</v>
      </c>
      <c r="D40" s="165">
        <f t="shared" si="2"/>
        <v>260528</v>
      </c>
      <c r="E40" s="263">
        <f t="shared" si="2"/>
        <v>52502</v>
      </c>
      <c r="F40" s="164"/>
      <c r="G40" s="165"/>
      <c r="H40" s="291" t="s">
        <v>370</v>
      </c>
      <c r="I40" s="291" t="s">
        <v>371</v>
      </c>
      <c r="J40" s="292">
        <v>260528</v>
      </c>
      <c r="K40" s="292">
        <v>52502</v>
      </c>
      <c r="L40" s="4"/>
    </row>
    <row r="41" spans="1:12" ht="16.5">
      <c r="A41" s="214"/>
      <c r="B41" s="261" t="str">
        <f t="shared" si="2"/>
        <v>885</v>
      </c>
      <c r="C41" s="262" t="str">
        <f t="shared" si="2"/>
        <v>Watches And Clocks</v>
      </c>
      <c r="D41" s="165">
        <f t="shared" si="2"/>
        <v>501983</v>
      </c>
      <c r="E41" s="263">
        <f t="shared" si="2"/>
        <v>258661</v>
      </c>
      <c r="F41" s="164"/>
      <c r="G41" s="165"/>
      <c r="H41" s="291" t="s">
        <v>372</v>
      </c>
      <c r="I41" s="291" t="s">
        <v>373</v>
      </c>
      <c r="J41" s="292">
        <v>501983</v>
      </c>
      <c r="K41" s="292">
        <v>258661</v>
      </c>
      <c r="L41" s="4"/>
    </row>
    <row r="42" spans="1:12" ht="16.5">
      <c r="A42" s="215"/>
      <c r="B42" s="269" t="str">
        <f t="shared" si="2"/>
        <v>897</v>
      </c>
      <c r="C42" s="270" t="str">
        <f t="shared" si="2"/>
        <v>Jewellery</v>
      </c>
      <c r="D42" s="271">
        <f t="shared" si="2"/>
        <v>2806552</v>
      </c>
      <c r="E42" s="272">
        <f t="shared" si="2"/>
        <v>410275</v>
      </c>
      <c r="F42" s="164"/>
      <c r="G42" s="165"/>
      <c r="H42" s="291" t="s">
        <v>350</v>
      </c>
      <c r="I42" s="291" t="s">
        <v>351</v>
      </c>
      <c r="J42" s="292">
        <v>2806552</v>
      </c>
      <c r="K42" s="292">
        <v>410275</v>
      </c>
      <c r="L42" s="4"/>
    </row>
    <row r="43" spans="1:10" ht="16.5">
      <c r="A43" s="166"/>
      <c r="B43" s="230"/>
      <c r="C43" s="203"/>
      <c r="D43" s="231"/>
      <c r="E43" s="171"/>
      <c r="F43" s="164"/>
      <c r="G43" s="165"/>
      <c r="H43" s="187"/>
      <c r="I43" s="188"/>
      <c r="J43" s="188"/>
    </row>
    <row r="44" spans="1:10" ht="16.5">
      <c r="A44" s="215"/>
      <c r="B44" s="230"/>
      <c r="C44" s="203"/>
      <c r="D44" s="231"/>
      <c r="E44" s="171"/>
      <c r="F44" s="164"/>
      <c r="G44" s="165"/>
      <c r="H44" s="155"/>
      <c r="I44" s="156"/>
      <c r="J44" s="156"/>
    </row>
    <row r="45" spans="1:10" ht="16.5">
      <c r="A45" s="215"/>
      <c r="B45" s="230"/>
      <c r="C45" s="203"/>
      <c r="D45" s="231"/>
      <c r="E45" s="171"/>
      <c r="F45" s="164"/>
      <c r="G45" s="165"/>
      <c r="H45" s="155"/>
      <c r="I45" s="156"/>
      <c r="J45" s="156"/>
    </row>
    <row r="46" spans="1:10" ht="16.5">
      <c r="A46" s="215"/>
      <c r="B46" s="230"/>
      <c r="C46" s="203"/>
      <c r="D46" s="231"/>
      <c r="E46" s="171"/>
      <c r="F46" s="170"/>
      <c r="G46" s="182"/>
      <c r="H46" s="155"/>
      <c r="I46" s="156"/>
      <c r="J46" s="156"/>
    </row>
    <row r="47" spans="1:10" ht="16.5">
      <c r="A47" s="215"/>
      <c r="B47" s="230"/>
      <c r="C47" s="203"/>
      <c r="D47" s="231"/>
      <c r="E47" s="171"/>
      <c r="F47" s="189"/>
      <c r="G47" s="188"/>
      <c r="H47" s="156"/>
      <c r="I47" s="156"/>
      <c r="J47" s="156"/>
    </row>
    <row r="48" spans="1:10" ht="16.5">
      <c r="A48" s="215"/>
      <c r="B48" s="230"/>
      <c r="C48" s="203"/>
      <c r="D48" s="231"/>
      <c r="E48" s="171"/>
      <c r="F48" s="190"/>
      <c r="G48" s="156"/>
      <c r="H48" s="156"/>
      <c r="I48" s="156"/>
      <c r="J48" s="156"/>
    </row>
    <row r="49" spans="1:10" ht="16.5">
      <c r="A49" s="215"/>
      <c r="B49" s="197"/>
      <c r="C49" s="232"/>
      <c r="D49" s="232"/>
      <c r="E49" s="233"/>
      <c r="F49" s="205"/>
      <c r="G49" s="194"/>
      <c r="H49" s="156"/>
      <c r="I49" s="156"/>
      <c r="J49" s="156"/>
    </row>
    <row r="50" spans="1:10" ht="16.5">
      <c r="A50" s="4"/>
      <c r="B50" s="230"/>
      <c r="C50" s="203"/>
      <c r="D50" s="231"/>
      <c r="E50" s="171"/>
      <c r="F50" s="178"/>
      <c r="G50" s="165"/>
      <c r="H50" s="155"/>
      <c r="I50" s="156"/>
      <c r="J50" s="156"/>
    </row>
    <row r="51" spans="1:10" ht="16.5">
      <c r="A51" s="215"/>
      <c r="B51" s="230"/>
      <c r="C51" s="203"/>
      <c r="D51" s="231"/>
      <c r="E51" s="171"/>
      <c r="F51" s="178"/>
      <c r="G51" s="165"/>
      <c r="H51" s="155"/>
      <c r="I51" s="156"/>
      <c r="J51" s="156"/>
    </row>
    <row r="52" spans="1:10" ht="16.5">
      <c r="A52" s="157"/>
      <c r="B52" s="230"/>
      <c r="C52" s="203"/>
      <c r="D52" s="231"/>
      <c r="E52" s="171"/>
      <c r="F52" s="178"/>
      <c r="G52" s="165"/>
      <c r="H52" s="155"/>
      <c r="I52" s="156"/>
      <c r="J52" s="156"/>
    </row>
    <row r="53" spans="1:10" ht="16.5">
      <c r="A53" s="157"/>
      <c r="B53" s="230"/>
      <c r="C53" s="203"/>
      <c r="D53" s="231"/>
      <c r="E53" s="171"/>
      <c r="F53" s="178"/>
      <c r="G53" s="165"/>
      <c r="H53" s="155"/>
      <c r="I53" s="156"/>
      <c r="J53" s="156"/>
    </row>
    <row r="54" spans="1:10" ht="16.5">
      <c r="A54" s="217"/>
      <c r="B54" s="230"/>
      <c r="C54" s="203"/>
      <c r="D54" s="231"/>
      <c r="E54" s="171"/>
      <c r="F54" s="178"/>
      <c r="G54" s="165"/>
      <c r="H54" s="155"/>
      <c r="I54" s="156"/>
      <c r="J54" s="156"/>
    </row>
    <row r="55" spans="1:10" ht="16.5">
      <c r="A55" s="157"/>
      <c r="B55" s="230"/>
      <c r="C55" s="203"/>
      <c r="D55" s="231"/>
      <c r="E55" s="171"/>
      <c r="F55" s="178"/>
      <c r="G55" s="165"/>
      <c r="H55" s="155"/>
      <c r="I55" s="156"/>
      <c r="J55" s="156"/>
    </row>
    <row r="56" spans="1:10" ht="16.5">
      <c r="A56" s="157"/>
      <c r="B56" s="230"/>
      <c r="C56" s="203"/>
      <c r="D56" s="231"/>
      <c r="E56" s="171"/>
      <c r="F56" s="178"/>
      <c r="G56" s="165"/>
      <c r="H56" s="155"/>
      <c r="I56" s="156"/>
      <c r="J56" s="156"/>
    </row>
    <row r="57" spans="1:10" ht="16.5">
      <c r="A57" s="157"/>
      <c r="B57" s="230"/>
      <c r="C57" s="203"/>
      <c r="D57" s="231"/>
      <c r="E57" s="171"/>
      <c r="F57" s="178"/>
      <c r="G57" s="165"/>
      <c r="H57" s="155"/>
      <c r="I57" s="156"/>
      <c r="J57" s="156"/>
    </row>
    <row r="58" spans="1:10" ht="16.5">
      <c r="A58" s="157"/>
      <c r="B58" s="230"/>
      <c r="C58" s="203"/>
      <c r="D58" s="231"/>
      <c r="E58" s="171"/>
      <c r="F58" s="178"/>
      <c r="G58" s="165"/>
      <c r="H58" s="155"/>
      <c r="I58" s="156"/>
      <c r="J58" s="156"/>
    </row>
    <row r="59" spans="1:10" ht="16.5">
      <c r="A59" s="157"/>
      <c r="B59" s="230"/>
      <c r="C59" s="203"/>
      <c r="D59" s="231"/>
      <c r="E59" s="171"/>
      <c r="F59" s="178"/>
      <c r="G59" s="165"/>
      <c r="H59" s="155"/>
      <c r="I59" s="156"/>
      <c r="J59" s="156"/>
    </row>
    <row r="60" spans="1:10" ht="16.5">
      <c r="A60" s="157"/>
      <c r="B60" s="197"/>
      <c r="C60" s="151"/>
      <c r="D60" s="151"/>
      <c r="E60" s="187"/>
      <c r="F60" s="196"/>
      <c r="G60" s="151"/>
      <c r="H60" s="155"/>
      <c r="I60" s="156"/>
      <c r="J60" s="156"/>
    </row>
    <row r="61" spans="1:10" ht="16.5">
      <c r="A61" s="151"/>
      <c r="B61" s="197"/>
      <c r="C61" s="151"/>
      <c r="D61" s="151"/>
      <c r="E61" s="155"/>
      <c r="F61" s="196"/>
      <c r="G61" s="151"/>
      <c r="H61" s="155"/>
      <c r="I61" s="156"/>
      <c r="J61" s="156"/>
    </row>
    <row r="62" spans="1:10" ht="16.5">
      <c r="A62" s="151"/>
      <c r="B62" s="197"/>
      <c r="C62" s="151"/>
      <c r="D62" s="151"/>
      <c r="E62" s="155"/>
      <c r="F62" s="196"/>
      <c r="G62" s="151"/>
      <c r="H62" s="155"/>
      <c r="I62" s="156"/>
      <c r="J62" s="156"/>
    </row>
    <row r="63" spans="1:10" ht="16.5">
      <c r="A63" s="151"/>
      <c r="B63" s="197"/>
      <c r="C63" s="151"/>
      <c r="D63" s="151"/>
      <c r="E63" s="155"/>
      <c r="F63" s="196"/>
      <c r="G63" s="151"/>
      <c r="H63" s="155"/>
      <c r="I63" s="156"/>
      <c r="J63" s="156"/>
    </row>
    <row r="64" spans="1:10" ht="16.5">
      <c r="A64" s="152"/>
      <c r="B64" s="197"/>
      <c r="C64" s="153"/>
      <c r="D64" s="154"/>
      <c r="E64" s="155"/>
      <c r="F64" s="196"/>
      <c r="G64" s="151"/>
      <c r="H64" s="155"/>
      <c r="I64" s="156"/>
      <c r="J64" s="156"/>
    </row>
    <row r="65" spans="1:10" ht="16.5">
      <c r="A65" s="152"/>
      <c r="B65" s="197"/>
      <c r="C65" s="153"/>
      <c r="D65" s="158"/>
      <c r="E65" s="155"/>
      <c r="F65" s="196"/>
      <c r="G65" s="151"/>
      <c r="H65" s="155"/>
      <c r="I65" s="156"/>
      <c r="J65" s="156"/>
    </row>
    <row r="66" spans="1:10" ht="16.5">
      <c r="A66" s="152"/>
      <c r="B66" s="197"/>
      <c r="C66" s="152"/>
      <c r="D66" s="152"/>
      <c r="E66" s="155"/>
      <c r="F66" s="196"/>
      <c r="G66" s="151"/>
      <c r="H66" s="155"/>
      <c r="I66" s="156"/>
      <c r="J66" s="156"/>
    </row>
    <row r="67" spans="1:10" ht="15">
      <c r="A67" s="198"/>
      <c r="B67" s="199"/>
      <c r="C67" s="198"/>
      <c r="D67" s="198"/>
      <c r="E67" s="200"/>
      <c r="F67" s="196"/>
      <c r="G67" s="151"/>
      <c r="H67" s="155"/>
      <c r="I67" s="156"/>
      <c r="J67" s="156"/>
    </row>
    <row r="68" spans="1:10" ht="16.5">
      <c r="A68" s="162"/>
      <c r="B68" s="197"/>
      <c r="C68" s="4"/>
      <c r="D68" s="162"/>
      <c r="E68" s="151"/>
      <c r="F68" s="201"/>
      <c r="G68" s="151"/>
      <c r="H68" s="155"/>
      <c r="I68" s="156"/>
      <c r="J68" s="156"/>
    </row>
    <row r="69" spans="1:10" ht="15.75">
      <c r="A69" s="4"/>
      <c r="B69" s="202"/>
      <c r="C69" s="203"/>
      <c r="D69" s="204"/>
      <c r="E69" s="187"/>
      <c r="F69" s="205"/>
      <c r="G69" s="188"/>
      <c r="H69" s="156"/>
      <c r="I69" s="156"/>
      <c r="J69" s="156"/>
    </row>
    <row r="70" spans="1:10" ht="16.5">
      <c r="A70" s="166"/>
      <c r="B70" s="202"/>
      <c r="C70" s="203"/>
      <c r="D70" s="204"/>
      <c r="E70" s="155"/>
      <c r="F70" s="205"/>
      <c r="G70" s="156"/>
      <c r="H70" s="156"/>
      <c r="I70" s="156"/>
      <c r="J70" s="156"/>
    </row>
    <row r="71" spans="1:10" ht="15.75">
      <c r="A71" s="169"/>
      <c r="B71" s="202"/>
      <c r="C71" s="203"/>
      <c r="D71" s="204"/>
      <c r="E71" s="155"/>
      <c r="F71" s="205"/>
      <c r="G71" s="156"/>
      <c r="H71" s="156"/>
      <c r="I71" s="156"/>
      <c r="J71" s="156"/>
    </row>
    <row r="72" spans="1:10" ht="15.75">
      <c r="A72" s="169"/>
      <c r="B72" s="202"/>
      <c r="C72" s="203"/>
      <c r="D72" s="204"/>
      <c r="E72" s="155"/>
      <c r="F72" s="205"/>
      <c r="G72" s="156"/>
      <c r="H72" s="156"/>
      <c r="I72" s="156"/>
      <c r="J72" s="156"/>
    </row>
    <row r="73" spans="1:10" ht="16.5">
      <c r="A73" s="166"/>
      <c r="B73" s="202"/>
      <c r="C73" s="203"/>
      <c r="D73" s="204"/>
      <c r="E73" s="155"/>
      <c r="F73" s="205"/>
      <c r="G73" s="156"/>
      <c r="H73" s="156"/>
      <c r="I73" s="156"/>
      <c r="J73" s="156"/>
    </row>
    <row r="74" spans="1:10" ht="16.5">
      <c r="A74" s="206"/>
      <c r="B74" s="202"/>
      <c r="C74" s="203"/>
      <c r="D74" s="204"/>
      <c r="E74" s="155"/>
      <c r="F74" s="205"/>
      <c r="G74" s="156"/>
      <c r="H74" s="156"/>
      <c r="I74" s="156"/>
      <c r="J74" s="156"/>
    </row>
    <row r="75" spans="1:10" ht="16.5">
      <c r="A75" s="206"/>
      <c r="B75" s="202"/>
      <c r="C75" s="203"/>
      <c r="D75" s="204"/>
      <c r="E75" s="155"/>
      <c r="F75" s="205"/>
      <c r="G75" s="156"/>
      <c r="H75" s="156"/>
      <c r="I75" s="156"/>
      <c r="J75" s="156"/>
    </row>
    <row r="76" spans="1:10" ht="15.75">
      <c r="A76" s="4"/>
      <c r="B76" s="202"/>
      <c r="C76" s="203"/>
      <c r="D76" s="204"/>
      <c r="E76" s="155"/>
      <c r="F76" s="205"/>
      <c r="G76" s="156"/>
      <c r="H76" s="156"/>
      <c r="I76" s="156"/>
      <c r="J76" s="156"/>
    </row>
    <row r="77" spans="1:10" ht="15.75">
      <c r="A77" s="169"/>
      <c r="B77" s="202"/>
      <c r="C77" s="203"/>
      <c r="D77" s="204"/>
      <c r="E77" s="155"/>
      <c r="F77" s="205"/>
      <c r="G77" s="156"/>
      <c r="H77" s="156"/>
      <c r="I77" s="156"/>
      <c r="J77" s="156"/>
    </row>
    <row r="78" spans="1:10" ht="15.75">
      <c r="A78" s="169"/>
      <c r="B78" s="202"/>
      <c r="C78" s="203"/>
      <c r="D78" s="204"/>
      <c r="E78" s="155"/>
      <c r="F78" s="205"/>
      <c r="G78" s="156"/>
      <c r="H78" s="156"/>
      <c r="I78" s="156"/>
      <c r="J78" s="156"/>
    </row>
    <row r="79" spans="1:10" ht="15.75">
      <c r="A79" s="169"/>
      <c r="B79" s="207"/>
      <c r="C79" s="203"/>
      <c r="D79" s="208"/>
      <c r="E79" s="155"/>
      <c r="F79" s="205"/>
      <c r="G79" s="156"/>
      <c r="H79" s="156"/>
      <c r="I79" s="156"/>
      <c r="J79" s="156"/>
    </row>
    <row r="80" spans="1:10" ht="15.75">
      <c r="A80" s="4"/>
      <c r="B80" s="202"/>
      <c r="C80" s="203"/>
      <c r="D80" s="204"/>
      <c r="E80" s="155"/>
      <c r="F80" s="205"/>
      <c r="G80" s="156"/>
      <c r="H80" s="156"/>
      <c r="I80" s="156"/>
      <c r="J80" s="156"/>
    </row>
    <row r="81" spans="1:10" ht="16.5">
      <c r="A81" s="166"/>
      <c r="B81" s="202"/>
      <c r="C81" s="203"/>
      <c r="D81" s="204"/>
      <c r="E81" s="155"/>
      <c r="F81" s="205"/>
      <c r="G81" s="156"/>
      <c r="H81" s="156"/>
      <c r="I81" s="156"/>
      <c r="J81" s="156"/>
    </row>
    <row r="82" spans="1:10" ht="16.5">
      <c r="A82" s="166"/>
      <c r="B82" s="202"/>
      <c r="C82" s="203"/>
      <c r="D82" s="204"/>
      <c r="E82" s="155"/>
      <c r="F82" s="205"/>
      <c r="G82" s="156"/>
      <c r="H82" s="156"/>
      <c r="I82" s="156"/>
      <c r="J82" s="156"/>
    </row>
    <row r="83" spans="1:10" ht="16.5">
      <c r="A83" s="166"/>
      <c r="B83" s="202"/>
      <c r="C83" s="203"/>
      <c r="D83" s="204"/>
      <c r="E83" s="155"/>
      <c r="F83" s="205"/>
      <c r="G83" s="156"/>
      <c r="H83" s="156"/>
      <c r="I83" s="156"/>
      <c r="J83" s="156"/>
    </row>
    <row r="84" spans="1:10" ht="16.5">
      <c r="A84" s="209"/>
      <c r="B84" s="202"/>
      <c r="C84" s="203"/>
      <c r="D84" s="204"/>
      <c r="E84" s="155"/>
      <c r="F84" s="205"/>
      <c r="G84" s="156"/>
      <c r="H84" s="156"/>
      <c r="I84" s="156"/>
      <c r="J84" s="156"/>
    </row>
    <row r="85" spans="1:10" ht="16.5">
      <c r="A85" s="166"/>
      <c r="B85" s="202"/>
      <c r="C85" s="203"/>
      <c r="D85" s="204"/>
      <c r="E85" s="155"/>
      <c r="F85" s="205"/>
      <c r="G85" s="156"/>
      <c r="H85" s="156"/>
      <c r="I85" s="156"/>
      <c r="J85" s="156"/>
    </row>
    <row r="86" spans="1:10" ht="16.5">
      <c r="A86" s="166"/>
      <c r="B86" s="202"/>
      <c r="C86" s="203"/>
      <c r="D86" s="204"/>
      <c r="E86" s="155"/>
      <c r="F86" s="205"/>
      <c r="G86" s="156"/>
      <c r="H86" s="156"/>
      <c r="I86" s="156"/>
      <c r="J86" s="156"/>
    </row>
    <row r="87" spans="1:10" ht="16.5">
      <c r="A87" s="166"/>
      <c r="B87" s="202"/>
      <c r="C87" s="203"/>
      <c r="D87" s="204"/>
      <c r="E87" s="155"/>
      <c r="F87" s="205"/>
      <c r="G87" s="156"/>
      <c r="H87" s="156"/>
      <c r="I87" s="156"/>
      <c r="J87" s="156"/>
    </row>
    <row r="88" spans="1:10" ht="16.5">
      <c r="A88" s="166"/>
      <c r="B88" s="202"/>
      <c r="C88" s="203"/>
      <c r="D88" s="204"/>
      <c r="E88" s="155"/>
      <c r="F88" s="205"/>
      <c r="G88" s="156"/>
      <c r="H88" s="156"/>
      <c r="I88" s="156"/>
      <c r="J88" s="156"/>
    </row>
    <row r="89" spans="1:10" ht="16.5">
      <c r="A89" s="166"/>
      <c r="B89" s="202"/>
      <c r="C89" s="203"/>
      <c r="D89" s="204"/>
      <c r="E89" s="155"/>
      <c r="F89" s="205"/>
      <c r="G89" s="156"/>
      <c r="H89" s="156"/>
      <c r="I89" s="156"/>
      <c r="J89" s="156"/>
    </row>
    <row r="90" spans="1:10" ht="16.5">
      <c r="A90" s="166"/>
      <c r="B90" s="207"/>
      <c r="C90" s="210"/>
      <c r="D90" s="211"/>
      <c r="E90" s="155"/>
      <c r="F90" s="205"/>
      <c r="G90" s="156"/>
      <c r="H90" s="156"/>
      <c r="I90" s="156"/>
      <c r="J90" s="156"/>
    </row>
    <row r="91" spans="1:10" ht="15.75">
      <c r="A91" s="4"/>
      <c r="B91" s="207"/>
      <c r="C91" s="203"/>
      <c r="D91" s="208"/>
      <c r="E91" s="155"/>
      <c r="F91" s="205"/>
      <c r="G91" s="156"/>
      <c r="H91" s="156"/>
      <c r="I91" s="156"/>
      <c r="J91" s="156"/>
    </row>
    <row r="92" spans="1:10" ht="15.75">
      <c r="A92" s="4"/>
      <c r="B92" s="212"/>
      <c r="C92" s="203"/>
      <c r="D92" s="213"/>
      <c r="E92" s="155"/>
      <c r="F92" s="205"/>
      <c r="G92" s="156"/>
      <c r="H92" s="156"/>
      <c r="I92" s="156"/>
      <c r="J92" s="156"/>
    </row>
    <row r="93" spans="1:10" ht="15.75">
      <c r="A93" s="214"/>
      <c r="B93" s="212"/>
      <c r="C93" s="203"/>
      <c r="D93" s="213"/>
      <c r="E93" s="155"/>
      <c r="F93" s="205"/>
      <c r="G93" s="156"/>
      <c r="H93" s="156"/>
      <c r="I93" s="156"/>
      <c r="J93" s="156"/>
    </row>
    <row r="94" spans="1:10" ht="15.75">
      <c r="A94" s="215"/>
      <c r="B94" s="212"/>
      <c r="C94" s="203"/>
      <c r="D94" s="213"/>
      <c r="E94" s="155"/>
      <c r="F94" s="205"/>
      <c r="G94" s="156"/>
      <c r="H94" s="156"/>
      <c r="I94" s="156"/>
      <c r="J94" s="156"/>
    </row>
    <row r="95" spans="1:10" ht="15.75">
      <c r="A95" s="215"/>
      <c r="B95" s="212"/>
      <c r="C95" s="203"/>
      <c r="D95" s="213"/>
      <c r="E95" s="155"/>
      <c r="F95" s="205"/>
      <c r="G95" s="156"/>
      <c r="H95" s="156"/>
      <c r="I95" s="156"/>
      <c r="J95" s="156"/>
    </row>
    <row r="96" spans="1:10" ht="16.5">
      <c r="A96" s="166"/>
      <c r="B96" s="212"/>
      <c r="C96" s="203"/>
      <c r="D96" s="213"/>
      <c r="E96" s="155"/>
      <c r="F96" s="205"/>
      <c r="G96" s="156"/>
      <c r="H96" s="156"/>
      <c r="I96" s="156"/>
      <c r="J96" s="156"/>
    </row>
    <row r="97" spans="1:10" ht="15.75">
      <c r="A97" s="215"/>
      <c r="B97" s="212"/>
      <c r="C97" s="203"/>
      <c r="D97" s="213"/>
      <c r="E97" s="155"/>
      <c r="F97" s="205"/>
      <c r="G97" s="156"/>
      <c r="H97" s="156"/>
      <c r="I97" s="156"/>
      <c r="J97" s="156"/>
    </row>
    <row r="98" spans="1:10" ht="15.75">
      <c r="A98" s="215"/>
      <c r="B98" s="212"/>
      <c r="C98" s="203"/>
      <c r="D98" s="213"/>
      <c r="E98" s="155"/>
      <c r="F98" s="205"/>
      <c r="G98" s="156"/>
      <c r="H98" s="156"/>
      <c r="I98" s="156"/>
      <c r="J98" s="156"/>
    </row>
    <row r="99" spans="1:10" ht="15.75">
      <c r="A99" s="215"/>
      <c r="B99" s="212"/>
      <c r="C99" s="203"/>
      <c r="D99" s="213"/>
      <c r="E99" s="155"/>
      <c r="F99" s="205"/>
      <c r="G99" s="156"/>
      <c r="H99" s="156"/>
      <c r="I99" s="156"/>
      <c r="J99" s="156"/>
    </row>
    <row r="100" spans="1:10" ht="15.75">
      <c r="A100" s="215"/>
      <c r="B100" s="212"/>
      <c r="C100" s="203"/>
      <c r="D100" s="213"/>
      <c r="E100" s="155"/>
      <c r="F100" s="205"/>
      <c r="G100" s="156"/>
      <c r="H100" s="156"/>
      <c r="I100" s="156"/>
      <c r="J100" s="156"/>
    </row>
    <row r="101" spans="1:10" ht="15.75">
      <c r="A101" s="215"/>
      <c r="B101" s="212"/>
      <c r="C101" s="203"/>
      <c r="D101" s="213"/>
      <c r="E101" s="155"/>
      <c r="F101" s="205"/>
      <c r="G101" s="156"/>
      <c r="H101" s="156"/>
      <c r="I101" s="156"/>
      <c r="J101" s="156"/>
    </row>
    <row r="102" spans="1:10" ht="15.75">
      <c r="A102" s="215"/>
      <c r="B102" s="207"/>
      <c r="C102" s="216"/>
      <c r="D102" s="204"/>
      <c r="E102" s="155"/>
      <c r="F102" s="205"/>
      <c r="G102" s="156"/>
      <c r="H102" s="156"/>
      <c r="I102" s="156"/>
      <c r="J102" s="156"/>
    </row>
    <row r="103" spans="1:10" ht="15.75">
      <c r="A103" s="4"/>
      <c r="B103" s="212"/>
      <c r="C103" s="203"/>
      <c r="D103" s="213"/>
      <c r="E103" s="155"/>
      <c r="F103" s="205"/>
      <c r="G103" s="156"/>
      <c r="H103" s="156"/>
      <c r="I103" s="156"/>
      <c r="J103" s="156"/>
    </row>
    <row r="104" spans="1:10" ht="15.75">
      <c r="A104" s="215"/>
      <c r="B104" s="212"/>
      <c r="C104" s="203"/>
      <c r="D104" s="213"/>
      <c r="E104" s="155"/>
      <c r="F104" s="205"/>
      <c r="G104" s="156"/>
      <c r="H104" s="156"/>
      <c r="I104" s="156"/>
      <c r="J104" s="156"/>
    </row>
    <row r="105" spans="1:10" ht="15.75">
      <c r="A105" s="157"/>
      <c r="B105" s="212"/>
      <c r="C105" s="203"/>
      <c r="D105" s="213"/>
      <c r="E105" s="155"/>
      <c r="F105" s="205"/>
      <c r="G105" s="156"/>
      <c r="H105" s="156"/>
      <c r="I105" s="156"/>
      <c r="J105" s="156"/>
    </row>
    <row r="106" spans="1:10" ht="15.75">
      <c r="A106" s="157"/>
      <c r="B106" s="212"/>
      <c r="C106" s="203"/>
      <c r="D106" s="213"/>
      <c r="E106" s="155"/>
      <c r="F106" s="205"/>
      <c r="G106" s="156"/>
      <c r="H106" s="156"/>
      <c r="I106" s="156"/>
      <c r="J106" s="156"/>
    </row>
    <row r="107" spans="1:10" ht="16.5">
      <c r="A107" s="217"/>
      <c r="B107" s="212"/>
      <c r="C107" s="203"/>
      <c r="D107" s="213"/>
      <c r="E107" s="155"/>
      <c r="F107" s="205"/>
      <c r="G107" s="156"/>
      <c r="H107" s="156"/>
      <c r="I107" s="156"/>
      <c r="J107" s="156"/>
    </row>
    <row r="108" spans="1:10" ht="15.75">
      <c r="A108" s="157"/>
      <c r="B108" s="212"/>
      <c r="C108" s="203"/>
      <c r="D108" s="213"/>
      <c r="E108" s="155"/>
      <c r="F108" s="205"/>
      <c r="G108" s="156"/>
      <c r="H108" s="156"/>
      <c r="I108" s="156"/>
      <c r="J108" s="156"/>
    </row>
    <row r="109" spans="1:10" ht="15.75">
      <c r="A109" s="157"/>
      <c r="B109" s="212"/>
      <c r="C109" s="203"/>
      <c r="D109" s="213"/>
      <c r="E109" s="155"/>
      <c r="F109" s="205"/>
      <c r="G109" s="156"/>
      <c r="H109" s="156"/>
      <c r="I109" s="156"/>
      <c r="J109" s="156"/>
    </row>
    <row r="110" spans="1:10" ht="15.75">
      <c r="A110" s="157"/>
      <c r="B110" s="212"/>
      <c r="C110" s="203"/>
      <c r="D110" s="213"/>
      <c r="E110" s="155"/>
      <c r="F110" s="205"/>
      <c r="G110" s="156"/>
      <c r="H110" s="156"/>
      <c r="I110" s="156"/>
      <c r="J110" s="156"/>
    </row>
    <row r="111" spans="1:10" ht="15.75">
      <c r="A111" s="157"/>
      <c r="B111" s="212"/>
      <c r="C111" s="203"/>
      <c r="D111" s="213"/>
      <c r="E111" s="155"/>
      <c r="F111" s="205"/>
      <c r="G111" s="156"/>
      <c r="H111" s="156"/>
      <c r="I111" s="156"/>
      <c r="J111" s="156"/>
    </row>
    <row r="112" spans="1:10" ht="15.75">
      <c r="A112" s="157"/>
      <c r="B112" s="212"/>
      <c r="C112" s="203"/>
      <c r="D112" s="213"/>
      <c r="E112" s="155"/>
      <c r="F112" s="205"/>
      <c r="G112" s="156"/>
      <c r="H112" s="156"/>
      <c r="I112" s="156"/>
      <c r="J112" s="156"/>
    </row>
    <row r="113" spans="1:10" ht="15.75">
      <c r="A113" s="4"/>
      <c r="B113" s="210"/>
      <c r="C113" s="210"/>
      <c r="D113" s="218"/>
      <c r="E113" s="155"/>
      <c r="F113" s="205"/>
      <c r="G113" s="156"/>
      <c r="H113" s="156"/>
      <c r="I113" s="156"/>
      <c r="J113" s="156"/>
    </row>
    <row r="114" spans="1:10" ht="15.75">
      <c r="A114" s="4"/>
      <c r="B114" s="212"/>
      <c r="C114" s="219"/>
      <c r="D114" s="220"/>
      <c r="E114" s="155"/>
      <c r="F114" s="205"/>
      <c r="G114" s="156"/>
      <c r="H114" s="156"/>
      <c r="I114" s="156"/>
      <c r="J114" s="156"/>
    </row>
    <row r="115" spans="1:10" ht="15.75">
      <c r="A115" s="4"/>
      <c r="B115" s="212"/>
      <c r="C115" s="219"/>
      <c r="D115" s="220"/>
      <c r="E115" s="155"/>
      <c r="F115" s="205"/>
      <c r="G115" s="156"/>
      <c r="H115" s="156"/>
      <c r="I115" s="156"/>
      <c r="J115" s="156"/>
    </row>
    <row r="116" spans="1:10" ht="15.75">
      <c r="A116" s="4"/>
      <c r="B116" s="212"/>
      <c r="C116" s="219"/>
      <c r="D116" s="220"/>
      <c r="E116" s="155"/>
      <c r="F116" s="205"/>
      <c r="G116" s="156"/>
      <c r="H116" s="156"/>
      <c r="I116" s="156"/>
      <c r="J116" s="156"/>
    </row>
    <row r="117" spans="1:10" ht="15.75">
      <c r="A117" s="4"/>
      <c r="B117" s="212"/>
      <c r="C117" s="219"/>
      <c r="D117" s="220"/>
      <c r="E117" s="155"/>
      <c r="F117" s="205"/>
      <c r="G117" s="156"/>
      <c r="H117" s="156"/>
      <c r="I117" s="156"/>
      <c r="J117" s="156"/>
    </row>
    <row r="118" spans="1:10" ht="16.5">
      <c r="A118" s="153"/>
      <c r="B118" s="212"/>
      <c r="C118" s="219"/>
      <c r="D118" s="220"/>
      <c r="E118" s="155"/>
      <c r="F118" s="205"/>
      <c r="G118" s="156"/>
      <c r="H118" s="156"/>
      <c r="I118" s="156"/>
      <c r="J118" s="156"/>
    </row>
    <row r="119" spans="1:10" ht="15.75">
      <c r="A119" s="4"/>
      <c r="B119" s="212"/>
      <c r="C119" s="219"/>
      <c r="D119" s="220"/>
      <c r="E119" s="155"/>
      <c r="F119" s="205"/>
      <c r="G119" s="156"/>
      <c r="H119" s="156"/>
      <c r="I119" s="156"/>
      <c r="J119" s="156"/>
    </row>
    <row r="120" spans="1:10" ht="15.75">
      <c r="A120" s="4"/>
      <c r="B120" s="212"/>
      <c r="C120" s="219"/>
      <c r="D120" s="220"/>
      <c r="E120" s="155"/>
      <c r="F120" s="205"/>
      <c r="G120" s="156"/>
      <c r="H120" s="156"/>
      <c r="I120" s="156"/>
      <c r="J120" s="156"/>
    </row>
    <row r="121" spans="1:10" ht="15.75">
      <c r="A121" s="4"/>
      <c r="B121" s="212"/>
      <c r="C121" s="219"/>
      <c r="D121" s="220"/>
      <c r="E121" s="155"/>
      <c r="F121" s="205"/>
      <c r="G121" s="156"/>
      <c r="H121" s="156"/>
      <c r="I121" s="156"/>
      <c r="J121" s="156"/>
    </row>
    <row r="122" spans="1:10" ht="15.75">
      <c r="A122" s="4"/>
      <c r="B122" s="212"/>
      <c r="C122" s="219"/>
      <c r="D122" s="220"/>
      <c r="E122" s="155"/>
      <c r="F122" s="205"/>
      <c r="G122" s="156"/>
      <c r="H122" s="156"/>
      <c r="I122" s="156"/>
      <c r="J122" s="156"/>
    </row>
    <row r="123" spans="1:10" ht="15.75">
      <c r="A123" s="4"/>
      <c r="B123" s="212"/>
      <c r="C123" s="219"/>
      <c r="D123" s="220"/>
      <c r="E123" s="155"/>
      <c r="F123" s="205"/>
      <c r="G123" s="156"/>
      <c r="H123" s="156"/>
      <c r="I123" s="156"/>
      <c r="J123" s="156"/>
    </row>
    <row r="124" spans="1:10" ht="12.75">
      <c r="A124" s="4"/>
      <c r="B124" s="4"/>
      <c r="C124" s="4"/>
      <c r="D124" s="4"/>
      <c r="E124" s="155"/>
      <c r="F124" s="205"/>
      <c r="G124" s="156"/>
      <c r="H124" s="156"/>
      <c r="I124" s="156"/>
      <c r="J124" s="156"/>
    </row>
    <row r="125" spans="1:10" ht="12.75">
      <c r="A125" s="4"/>
      <c r="B125" s="4"/>
      <c r="C125" s="4"/>
      <c r="D125" s="4"/>
      <c r="E125" s="155"/>
      <c r="F125" s="205"/>
      <c r="G125" s="156"/>
      <c r="H125" s="156"/>
      <c r="I125" s="156"/>
      <c r="J125" s="156"/>
    </row>
    <row r="126" spans="1:10" ht="12.75">
      <c r="A126" s="4"/>
      <c r="B126" s="4"/>
      <c r="C126" s="4"/>
      <c r="D126" s="4"/>
      <c r="E126" s="155"/>
      <c r="F126" s="205"/>
      <c r="G126" s="156"/>
      <c r="H126" s="156"/>
      <c r="I126" s="156"/>
      <c r="J126" s="156"/>
    </row>
    <row r="127" spans="1:10" ht="12.75">
      <c r="A127" s="4"/>
      <c r="B127" s="4"/>
      <c r="C127" s="4"/>
      <c r="D127" s="4"/>
      <c r="E127" s="155"/>
      <c r="F127" s="205"/>
      <c r="G127" s="156"/>
      <c r="H127" s="156"/>
      <c r="I127" s="156"/>
      <c r="J127" s="156"/>
    </row>
    <row r="128" spans="1:10" ht="12.75">
      <c r="A128" s="4"/>
      <c r="B128" s="4"/>
      <c r="C128" s="4"/>
      <c r="D128" s="4"/>
      <c r="E128" s="155"/>
      <c r="F128" s="205"/>
      <c r="G128" s="156"/>
      <c r="H128" s="156"/>
      <c r="I128" s="156"/>
      <c r="J128" s="156"/>
    </row>
    <row r="129" spans="1:10" ht="12.75">
      <c r="A129" s="4"/>
      <c r="B129" s="4"/>
      <c r="C129" s="4"/>
      <c r="D129" s="4"/>
      <c r="E129" s="155"/>
      <c r="F129" s="205"/>
      <c r="G129" s="156"/>
      <c r="H129" s="156"/>
      <c r="I129" s="156"/>
      <c r="J129" s="156"/>
    </row>
    <row r="130" spans="1:10" ht="12.75">
      <c r="A130" s="4"/>
      <c r="B130" s="4"/>
      <c r="C130" s="4"/>
      <c r="D130" s="4"/>
      <c r="E130" s="155"/>
      <c r="F130" s="205"/>
      <c r="G130" s="156"/>
      <c r="H130" s="156"/>
      <c r="I130" s="156"/>
      <c r="J130" s="156"/>
    </row>
    <row r="131" spans="1:10" ht="15">
      <c r="A131" s="152"/>
      <c r="B131" s="4"/>
      <c r="C131" s="153"/>
      <c r="D131" s="154"/>
      <c r="E131" s="155"/>
      <c r="F131" s="205"/>
      <c r="G131" s="156"/>
      <c r="H131" s="156"/>
      <c r="I131" s="156"/>
      <c r="J131" s="156"/>
    </row>
    <row r="132" spans="1:10" ht="15">
      <c r="A132" s="152"/>
      <c r="B132" s="4"/>
      <c r="C132" s="153"/>
      <c r="D132" s="158"/>
      <c r="E132" s="200"/>
      <c r="F132" s="205"/>
      <c r="G132" s="156"/>
      <c r="H132" s="156"/>
      <c r="I132" s="156"/>
      <c r="J132" s="156"/>
    </row>
    <row r="133" spans="1:10" ht="13.5">
      <c r="A133" s="152"/>
      <c r="B133" s="4"/>
      <c r="C133" s="152"/>
      <c r="D133" s="152"/>
      <c r="E133" s="151"/>
      <c r="F133" s="190"/>
      <c r="G133" s="156"/>
      <c r="H133" s="156"/>
      <c r="I133" s="156"/>
      <c r="J133" s="156"/>
    </row>
    <row r="134" spans="1:10" ht="15">
      <c r="A134" s="198"/>
      <c r="B134" s="221"/>
      <c r="C134" s="198"/>
      <c r="D134" s="198"/>
      <c r="E134" s="151"/>
      <c r="F134" s="190"/>
      <c r="G134" s="156"/>
      <c r="H134" s="156"/>
      <c r="I134" s="156"/>
      <c r="J134" s="156"/>
    </row>
    <row r="135" spans="1:10" ht="13.5">
      <c r="A135" s="162"/>
      <c r="B135" s="4"/>
      <c r="C135" s="4"/>
      <c r="D135" s="162"/>
      <c r="E135" s="187"/>
      <c r="F135" s="205"/>
      <c r="G135" s="156"/>
      <c r="H135" s="156"/>
      <c r="I135" s="156"/>
      <c r="J135" s="156"/>
    </row>
    <row r="136" spans="1:10" ht="16.5">
      <c r="A136" s="169"/>
      <c r="B136" s="4"/>
      <c r="C136" s="164"/>
      <c r="D136" s="165"/>
      <c r="E136" s="155"/>
      <c r="F136" s="205"/>
      <c r="G136" s="156"/>
      <c r="H136" s="156"/>
      <c r="I136" s="156"/>
      <c r="J136" s="156"/>
    </row>
    <row r="137" spans="1:10" ht="15.75">
      <c r="A137" s="169"/>
      <c r="B137" s="212"/>
      <c r="C137" s="219"/>
      <c r="D137" s="220"/>
      <c r="E137" s="155"/>
      <c r="F137" s="205"/>
      <c r="G137" s="156"/>
      <c r="H137" s="156"/>
      <c r="I137" s="156"/>
      <c r="J137" s="156"/>
    </row>
    <row r="138" spans="1:10" ht="15.75">
      <c r="A138" s="169"/>
      <c r="B138" s="212"/>
      <c r="C138" s="219"/>
      <c r="D138" s="220"/>
      <c r="E138" s="155"/>
      <c r="F138" s="205"/>
      <c r="G138" s="156"/>
      <c r="H138" s="156"/>
      <c r="I138" s="156"/>
      <c r="J138" s="156"/>
    </row>
    <row r="139" spans="1:10" ht="15.75">
      <c r="A139" s="4"/>
      <c r="B139" s="212"/>
      <c r="C139" s="219"/>
      <c r="D139" s="220"/>
      <c r="E139" s="155"/>
      <c r="F139" s="205"/>
      <c r="G139" s="156"/>
      <c r="H139" s="156"/>
      <c r="I139" s="156"/>
      <c r="J139" s="156"/>
    </row>
    <row r="140" spans="1:10" ht="15.75">
      <c r="A140" s="169"/>
      <c r="B140" s="212"/>
      <c r="C140" s="219"/>
      <c r="D140" s="220"/>
      <c r="E140" s="155"/>
      <c r="F140" s="205"/>
      <c r="G140" s="156"/>
      <c r="H140" s="156"/>
      <c r="I140" s="156"/>
      <c r="J140" s="156"/>
    </row>
    <row r="141" spans="1:10" ht="16.5">
      <c r="A141" s="166"/>
      <c r="B141" s="212"/>
      <c r="C141" s="219"/>
      <c r="D141" s="220"/>
      <c r="E141" s="155"/>
      <c r="F141" s="205"/>
      <c r="G141" s="156"/>
      <c r="H141" s="156"/>
      <c r="I141" s="156"/>
      <c r="J141" s="156"/>
    </row>
    <row r="142" spans="1:10" ht="15.75">
      <c r="A142" s="169"/>
      <c r="B142" s="212"/>
      <c r="C142" s="219"/>
      <c r="D142" s="220"/>
      <c r="E142" s="155"/>
      <c r="F142" s="205"/>
      <c r="G142" s="156"/>
      <c r="H142" s="156"/>
      <c r="I142" s="156"/>
      <c r="J142" s="156"/>
    </row>
    <row r="143" spans="1:10" ht="15.75">
      <c r="A143" s="169"/>
      <c r="B143" s="212"/>
      <c r="C143" s="219"/>
      <c r="D143" s="220"/>
      <c r="E143" s="155"/>
      <c r="F143" s="205"/>
      <c r="G143" s="156"/>
      <c r="H143" s="156"/>
      <c r="I143" s="156"/>
      <c r="J143" s="156"/>
    </row>
    <row r="144" spans="1:10" ht="16.5">
      <c r="A144" s="209"/>
      <c r="B144" s="212"/>
      <c r="C144" s="219"/>
      <c r="D144" s="220"/>
      <c r="E144" s="155"/>
      <c r="F144" s="205"/>
      <c r="G144" s="156"/>
      <c r="H144" s="156"/>
      <c r="I144" s="156"/>
      <c r="J144" s="156"/>
    </row>
    <row r="145" spans="1:10" ht="15.75">
      <c r="A145" s="4"/>
      <c r="B145" s="212"/>
      <c r="C145" s="219"/>
      <c r="D145" s="220"/>
      <c r="E145" s="155"/>
      <c r="F145" s="205"/>
      <c r="G145" s="156"/>
      <c r="H145" s="156"/>
      <c r="I145" s="156"/>
      <c r="J145" s="156"/>
    </row>
    <row r="146" spans="1:10" ht="16.5">
      <c r="A146" s="166"/>
      <c r="B146" s="212"/>
      <c r="C146" s="219"/>
      <c r="D146" s="220"/>
      <c r="E146" s="155"/>
      <c r="F146" s="205"/>
      <c r="G146" s="156"/>
      <c r="H146" s="156"/>
      <c r="I146" s="156"/>
      <c r="J146" s="156"/>
    </row>
    <row r="147" spans="1:10" ht="16.5">
      <c r="A147" s="166"/>
      <c r="B147" s="212"/>
      <c r="C147" s="222"/>
      <c r="D147" s="204"/>
      <c r="E147" s="155"/>
      <c r="F147" s="205"/>
      <c r="G147" s="156"/>
      <c r="H147" s="156"/>
      <c r="I147" s="156"/>
      <c r="J147" s="156"/>
    </row>
    <row r="148" spans="1:10" ht="16.5">
      <c r="A148" s="166"/>
      <c r="B148" s="212"/>
      <c r="C148" s="219"/>
      <c r="D148" s="220"/>
      <c r="E148" s="155"/>
      <c r="F148" s="205"/>
      <c r="G148" s="156"/>
      <c r="H148" s="156"/>
      <c r="I148" s="156"/>
      <c r="J148" s="156"/>
    </row>
    <row r="149" spans="1:10" ht="15.75">
      <c r="A149" s="4"/>
      <c r="B149" s="212"/>
      <c r="C149" s="219"/>
      <c r="D149" s="220"/>
      <c r="E149" s="155"/>
      <c r="F149" s="205"/>
      <c r="G149" s="156"/>
      <c r="H149" s="156"/>
      <c r="I149" s="156"/>
      <c r="J149" s="156"/>
    </row>
    <row r="150" spans="1:10" ht="15.75">
      <c r="A150" s="214"/>
      <c r="B150" s="212"/>
      <c r="C150" s="219"/>
      <c r="D150" s="220"/>
      <c r="E150" s="155"/>
      <c r="F150" s="205"/>
      <c r="G150" s="156"/>
      <c r="H150" s="156"/>
      <c r="I150" s="156"/>
      <c r="J150" s="156"/>
    </row>
    <row r="151" spans="1:10" ht="15.75">
      <c r="A151" s="215"/>
      <c r="B151" s="212"/>
      <c r="C151" s="219"/>
      <c r="D151" s="220"/>
      <c r="E151" s="155"/>
      <c r="F151" s="205"/>
      <c r="G151" s="156"/>
      <c r="H151" s="156"/>
      <c r="I151" s="156"/>
      <c r="J151" s="156"/>
    </row>
    <row r="152" spans="1:10" ht="16.5">
      <c r="A152" s="217"/>
      <c r="B152" s="212"/>
      <c r="C152" s="219"/>
      <c r="D152" s="220"/>
      <c r="E152" s="155"/>
      <c r="F152" s="205"/>
      <c r="G152" s="156"/>
      <c r="H152" s="156"/>
      <c r="I152" s="156"/>
      <c r="J152" s="156"/>
    </row>
    <row r="153" spans="1:10" ht="16.5">
      <c r="A153" s="166"/>
      <c r="B153" s="212"/>
      <c r="C153" s="219"/>
      <c r="D153" s="220"/>
      <c r="E153" s="155"/>
      <c r="F153" s="205"/>
      <c r="G153" s="156"/>
      <c r="H153" s="156"/>
      <c r="I153" s="156"/>
      <c r="J153" s="156"/>
    </row>
    <row r="154" spans="1:10" ht="15.75">
      <c r="A154" s="215"/>
      <c r="B154" s="212"/>
      <c r="C154" s="219"/>
      <c r="D154" s="220"/>
      <c r="E154" s="155"/>
      <c r="F154" s="205"/>
      <c r="G154" s="156"/>
      <c r="H154" s="156"/>
      <c r="I154" s="156"/>
      <c r="J154" s="156"/>
    </row>
    <row r="155" spans="1:10" ht="15.75">
      <c r="A155" s="215"/>
      <c r="B155" s="212"/>
      <c r="C155" s="219"/>
      <c r="D155" s="220"/>
      <c r="E155" s="155"/>
      <c r="F155" s="205"/>
      <c r="G155" s="156"/>
      <c r="H155" s="156"/>
      <c r="I155" s="156"/>
      <c r="J155" s="156"/>
    </row>
    <row r="156" spans="1:10" ht="15.75">
      <c r="A156" s="215"/>
      <c r="B156" s="212"/>
      <c r="C156" s="219"/>
      <c r="D156" s="220"/>
      <c r="E156" s="155"/>
      <c r="F156" s="205"/>
      <c r="G156" s="156"/>
      <c r="H156" s="156"/>
      <c r="I156" s="156"/>
      <c r="J156" s="156"/>
    </row>
    <row r="157" spans="1:10" ht="15.75">
      <c r="A157" s="215"/>
      <c r="B157" s="212"/>
      <c r="C157" s="219"/>
      <c r="D157" s="220"/>
      <c r="E157" s="155"/>
      <c r="F157" s="205"/>
      <c r="G157" s="156"/>
      <c r="H157" s="156"/>
      <c r="I157" s="156"/>
      <c r="J157" s="156"/>
    </row>
    <row r="158" spans="1:10" ht="15.75">
      <c r="A158" s="215"/>
      <c r="B158" s="207"/>
      <c r="C158" s="203"/>
      <c r="D158" s="213"/>
      <c r="E158" s="155"/>
      <c r="F158" s="205"/>
      <c r="G158" s="156"/>
      <c r="H158" s="156"/>
      <c r="I158" s="156"/>
      <c r="J158" s="156"/>
    </row>
    <row r="159" spans="1:10" ht="15.75">
      <c r="A159" s="215"/>
      <c r="B159" s="207"/>
      <c r="C159" s="216"/>
      <c r="D159" s="204"/>
      <c r="E159" s="155"/>
      <c r="F159" s="205"/>
      <c r="G159" s="156"/>
      <c r="H159" s="156"/>
      <c r="I159" s="156"/>
      <c r="J159" s="156"/>
    </row>
    <row r="160" spans="1:10" ht="15.75">
      <c r="A160" s="4"/>
      <c r="B160" s="212"/>
      <c r="C160" s="222"/>
      <c r="D160" s="204"/>
      <c r="E160" s="155"/>
      <c r="F160" s="205"/>
      <c r="G160" s="156"/>
      <c r="H160" s="156"/>
      <c r="I160" s="156"/>
      <c r="J160" s="156"/>
    </row>
    <row r="161" spans="1:10" ht="15.75">
      <c r="A161" s="215"/>
      <c r="B161" s="212"/>
      <c r="C161" s="222"/>
      <c r="D161" s="204"/>
      <c r="E161" s="155"/>
      <c r="F161" s="205"/>
      <c r="G161" s="156"/>
      <c r="H161" s="156"/>
      <c r="I161" s="156"/>
      <c r="J161" s="156"/>
    </row>
    <row r="162" spans="1:10" ht="15.75">
      <c r="A162" s="157"/>
      <c r="B162" s="212"/>
      <c r="C162" s="222"/>
      <c r="D162" s="204"/>
      <c r="E162" s="155"/>
      <c r="F162" s="205"/>
      <c r="G162" s="156"/>
      <c r="H162" s="156"/>
      <c r="I162" s="156"/>
      <c r="J162" s="156"/>
    </row>
    <row r="163" spans="1:10" ht="15.75">
      <c r="A163" s="157"/>
      <c r="B163" s="212"/>
      <c r="C163" s="222"/>
      <c r="D163" s="204"/>
      <c r="E163" s="155"/>
      <c r="F163" s="205"/>
      <c r="G163" s="156"/>
      <c r="H163" s="156"/>
      <c r="I163" s="156"/>
      <c r="J163" s="156"/>
    </row>
    <row r="164" spans="1:10" ht="16.5">
      <c r="A164" s="217"/>
      <c r="B164" s="212"/>
      <c r="C164" s="222"/>
      <c r="D164" s="204"/>
      <c r="E164" s="155"/>
      <c r="F164" s="205"/>
      <c r="G164" s="156"/>
      <c r="H164" s="156"/>
      <c r="I164" s="156"/>
      <c r="J164" s="156"/>
    </row>
    <row r="165" spans="1:10" ht="15.75">
      <c r="A165" s="157"/>
      <c r="B165" s="212"/>
      <c r="C165" s="222"/>
      <c r="D165" s="204"/>
      <c r="E165" s="155"/>
      <c r="F165" s="205"/>
      <c r="G165" s="156"/>
      <c r="H165" s="156"/>
      <c r="I165" s="156"/>
      <c r="J165" s="156"/>
    </row>
    <row r="166" spans="1:10" ht="15.75">
      <c r="A166" s="157"/>
      <c r="B166" s="212"/>
      <c r="C166" s="222"/>
      <c r="D166" s="204"/>
      <c r="E166" s="155"/>
      <c r="F166" s="205"/>
      <c r="G166" s="156"/>
      <c r="H166" s="156"/>
      <c r="I166" s="156"/>
      <c r="J166" s="156"/>
    </row>
    <row r="167" spans="1:10" ht="15.75">
      <c r="A167" s="157"/>
      <c r="B167" s="212"/>
      <c r="C167" s="222"/>
      <c r="D167" s="204"/>
      <c r="E167" s="155"/>
      <c r="F167" s="205"/>
      <c r="G167" s="156"/>
      <c r="H167" s="156"/>
      <c r="I167" s="156"/>
      <c r="J167" s="156"/>
    </row>
    <row r="168" spans="1:10" ht="15.75">
      <c r="A168" s="157"/>
      <c r="B168" s="212"/>
      <c r="C168" s="222"/>
      <c r="D168" s="204"/>
      <c r="E168" s="155"/>
      <c r="F168" s="205"/>
      <c r="G168" s="156"/>
      <c r="H168" s="156"/>
      <c r="I168" s="156"/>
      <c r="J168" s="156"/>
    </row>
    <row r="169" spans="1:10" ht="15.75">
      <c r="A169" s="157"/>
      <c r="B169" s="212"/>
      <c r="C169" s="222"/>
      <c r="D169" s="204"/>
      <c r="E169" s="155"/>
      <c r="F169" s="205"/>
      <c r="G169" s="156"/>
      <c r="H169" s="156"/>
      <c r="I169" s="156"/>
      <c r="J169" s="156"/>
    </row>
    <row r="170" spans="1:10" ht="15.75">
      <c r="A170" s="4"/>
      <c r="B170" s="207"/>
      <c r="C170" s="210"/>
      <c r="D170" s="218"/>
      <c r="E170" s="155"/>
      <c r="F170" s="205"/>
      <c r="G170" s="156"/>
      <c r="H170" s="156"/>
      <c r="I170" s="156"/>
      <c r="J170" s="156"/>
    </row>
    <row r="171" spans="1:10" ht="16.5">
      <c r="A171" s="153"/>
      <c r="B171" s="212"/>
      <c r="C171" s="219"/>
      <c r="D171" s="220"/>
      <c r="E171" s="155"/>
      <c r="F171" s="205"/>
      <c r="G171" s="156"/>
      <c r="H171" s="156"/>
      <c r="I171" s="156"/>
      <c r="J171" s="156"/>
    </row>
    <row r="172" spans="1:10" ht="16.5">
      <c r="A172" s="153"/>
      <c r="B172" s="212"/>
      <c r="C172" s="219"/>
      <c r="D172" s="220"/>
      <c r="E172" s="155"/>
      <c r="F172" s="205"/>
      <c r="G172" s="156"/>
      <c r="H172" s="156"/>
      <c r="I172" s="156"/>
      <c r="J172" s="156"/>
    </row>
    <row r="173" spans="1:10" ht="15.75">
      <c r="A173" s="4"/>
      <c r="B173" s="207"/>
      <c r="C173" s="210"/>
      <c r="D173" s="218"/>
      <c r="E173" s="155"/>
      <c r="F173" s="205"/>
      <c r="G173" s="156"/>
      <c r="H173" s="156"/>
      <c r="I173" s="156"/>
      <c r="J173" s="156"/>
    </row>
    <row r="174" spans="1:10" ht="15.75">
      <c r="A174" s="4"/>
      <c r="B174" s="212"/>
      <c r="C174" s="219"/>
      <c r="D174" s="220"/>
      <c r="E174" s="155"/>
      <c r="F174" s="205"/>
      <c r="G174" s="156"/>
      <c r="H174" s="156"/>
      <c r="I174" s="156"/>
      <c r="J174" s="156"/>
    </row>
    <row r="175" spans="1:10" ht="15.75">
      <c r="A175" s="4"/>
      <c r="B175" s="212"/>
      <c r="C175" s="219"/>
      <c r="D175" s="220"/>
      <c r="E175" s="155"/>
      <c r="F175" s="205"/>
      <c r="G175" s="156"/>
      <c r="H175" s="156"/>
      <c r="I175" s="156"/>
      <c r="J175" s="156"/>
    </row>
    <row r="176" spans="1:10" ht="16.5">
      <c r="A176" s="153"/>
      <c r="B176" s="212"/>
      <c r="C176" s="219"/>
      <c r="D176" s="220"/>
      <c r="E176" s="155"/>
      <c r="F176" s="205"/>
      <c r="G176" s="156"/>
      <c r="H176" s="156"/>
      <c r="I176" s="156"/>
      <c r="J176" s="156"/>
    </row>
    <row r="177" spans="1:10" ht="15.75">
      <c r="A177" s="4"/>
      <c r="B177" s="212"/>
      <c r="C177" s="219"/>
      <c r="D177" s="220"/>
      <c r="E177" s="155"/>
      <c r="F177" s="205"/>
      <c r="G177" s="156"/>
      <c r="H177" s="156"/>
      <c r="I177" s="156"/>
      <c r="J177" s="156"/>
    </row>
    <row r="178" spans="1:10" ht="15.75">
      <c r="A178" s="4"/>
      <c r="B178" s="212"/>
      <c r="C178" s="219"/>
      <c r="D178" s="220"/>
      <c r="E178" s="155"/>
      <c r="F178" s="205"/>
      <c r="G178" s="156"/>
      <c r="H178" s="156"/>
      <c r="I178" s="156"/>
      <c r="J178" s="156"/>
    </row>
    <row r="179" spans="1:10" ht="12.75">
      <c r="A179" s="4"/>
      <c r="B179" s="4"/>
      <c r="C179" s="4"/>
      <c r="D179" s="4"/>
      <c r="E179" s="155"/>
      <c r="F179" s="205"/>
      <c r="G179" s="156"/>
      <c r="H179" s="156"/>
      <c r="I179" s="156"/>
      <c r="J179" s="156"/>
    </row>
    <row r="180" spans="1:10" ht="12.75">
      <c r="A180" s="4"/>
      <c r="B180" s="4"/>
      <c r="C180" s="4"/>
      <c r="D180" s="4"/>
      <c r="E180" s="155"/>
      <c r="F180" s="205"/>
      <c r="G180" s="156"/>
      <c r="H180" s="156"/>
      <c r="I180" s="156"/>
      <c r="J180" s="156"/>
    </row>
    <row r="181" spans="1:10" ht="12.75">
      <c r="A181" s="4"/>
      <c r="B181" s="4"/>
      <c r="C181" s="4"/>
      <c r="D181" s="4"/>
      <c r="E181" s="155"/>
      <c r="F181" s="205"/>
      <c r="G181" s="156"/>
      <c r="H181" s="156"/>
      <c r="I181" s="156"/>
      <c r="J181" s="156"/>
    </row>
    <row r="182" spans="1:10" ht="12.75">
      <c r="A182" s="4"/>
      <c r="B182" s="4"/>
      <c r="C182" s="4"/>
      <c r="D182" s="4"/>
      <c r="E182" s="155"/>
      <c r="F182" s="205"/>
      <c r="G182" s="156"/>
      <c r="H182" s="156"/>
      <c r="I182" s="156"/>
      <c r="J182" s="156"/>
    </row>
    <row r="183" spans="1:10" ht="12.75">
      <c r="A183" s="4"/>
      <c r="B183" s="4"/>
      <c r="C183" s="4"/>
      <c r="D183" s="4"/>
      <c r="E183" s="155"/>
      <c r="F183" s="205"/>
      <c r="G183" s="156"/>
      <c r="H183" s="156"/>
      <c r="I183" s="156"/>
      <c r="J183" s="156"/>
    </row>
    <row r="184" spans="1:10" ht="12.75">
      <c r="A184" s="4"/>
      <c r="B184" s="4"/>
      <c r="C184" s="4"/>
      <c r="D184" s="4"/>
      <c r="E184" s="155"/>
      <c r="F184" s="205"/>
      <c r="G184" s="156"/>
      <c r="H184" s="156"/>
      <c r="I184" s="156"/>
      <c r="J184" s="156"/>
    </row>
    <row r="185" spans="1:10" ht="12.75">
      <c r="A185" s="4"/>
      <c r="B185" s="4"/>
      <c r="C185" s="4"/>
      <c r="D185" s="4"/>
      <c r="E185" s="155"/>
      <c r="F185" s="205"/>
      <c r="G185" s="156"/>
      <c r="H185" s="156"/>
      <c r="I185" s="156"/>
      <c r="J185" s="156"/>
    </row>
    <row r="186" spans="1:10" ht="12.75">
      <c r="A186" s="4"/>
      <c r="B186" s="4"/>
      <c r="C186" s="4"/>
      <c r="D186" s="4"/>
      <c r="E186" s="155"/>
      <c r="F186" s="205"/>
      <c r="G186" s="156"/>
      <c r="H186" s="156"/>
      <c r="I186" s="156"/>
      <c r="J186" s="156"/>
    </row>
    <row r="187" spans="1:10" ht="12.75">
      <c r="A187" s="4"/>
      <c r="B187" s="4"/>
      <c r="C187" s="4"/>
      <c r="D187" s="4"/>
      <c r="E187" s="155"/>
      <c r="F187" s="205"/>
      <c r="G187" s="156"/>
      <c r="H187" s="156"/>
      <c r="I187" s="156"/>
      <c r="J187" s="156"/>
    </row>
    <row r="188" spans="1:10" ht="12.75">
      <c r="A188" s="4"/>
      <c r="B188" s="4"/>
      <c r="C188" s="4"/>
      <c r="D188" s="4"/>
      <c r="E188" s="155"/>
      <c r="F188" s="205"/>
      <c r="G188" s="156"/>
      <c r="H188" s="156"/>
      <c r="I188" s="156"/>
      <c r="J188" s="156"/>
    </row>
    <row r="189" spans="1:10" ht="12.75">
      <c r="A189" s="4"/>
      <c r="B189" s="4"/>
      <c r="C189" s="4"/>
      <c r="D189" s="4"/>
      <c r="E189" s="155"/>
      <c r="F189" s="205"/>
      <c r="G189" s="156"/>
      <c r="H189" s="156"/>
      <c r="I189" s="156"/>
      <c r="J189" s="156"/>
    </row>
    <row r="190" spans="1:10" ht="12.75">
      <c r="A190" s="4"/>
      <c r="B190" s="4"/>
      <c r="C190" s="4"/>
      <c r="D190" s="4"/>
      <c r="E190" s="155"/>
      <c r="F190" s="205"/>
      <c r="G190" s="156"/>
      <c r="H190" s="156"/>
      <c r="I190" s="156"/>
      <c r="J190" s="156"/>
    </row>
    <row r="191" spans="5:10" ht="12.75">
      <c r="E191" s="155"/>
      <c r="F191" s="205"/>
      <c r="G191" s="156"/>
      <c r="H191" s="156"/>
      <c r="I191" s="156"/>
      <c r="J191" s="156"/>
    </row>
    <row r="192" spans="5:10" ht="12.75">
      <c r="E192" s="155"/>
      <c r="F192" s="205"/>
      <c r="G192" s="156"/>
      <c r="H192" s="156"/>
      <c r="I192" s="156"/>
      <c r="J192" s="156"/>
    </row>
    <row r="193" spans="5:10" ht="12.75">
      <c r="E193" s="155"/>
      <c r="F193" s="205"/>
      <c r="G193" s="156"/>
      <c r="H193" s="156"/>
      <c r="I193" s="156"/>
      <c r="J193" s="156"/>
    </row>
    <row r="194" spans="5:10" ht="12.75">
      <c r="E194" s="155"/>
      <c r="F194" s="205"/>
      <c r="G194" s="156"/>
      <c r="H194" s="156"/>
      <c r="I194" s="156"/>
      <c r="J194" s="156"/>
    </row>
    <row r="195" spans="5:10" ht="12.75">
      <c r="E195" s="155"/>
      <c r="F195" s="205"/>
      <c r="G195" s="156"/>
      <c r="H195" s="156"/>
      <c r="I195" s="156"/>
      <c r="J195" s="156"/>
    </row>
    <row r="196" spans="5:10" ht="12.75">
      <c r="E196" s="155"/>
      <c r="F196" s="205"/>
      <c r="G196" s="156"/>
      <c r="H196" s="156"/>
      <c r="I196" s="156"/>
      <c r="J196" s="156"/>
    </row>
    <row r="197" spans="5:10" ht="12.75">
      <c r="E197" s="155"/>
      <c r="F197" s="205"/>
      <c r="G197" s="156"/>
      <c r="H197" s="156"/>
      <c r="I197" s="156"/>
      <c r="J197" s="156"/>
    </row>
    <row r="198" spans="5:10" ht="12.75">
      <c r="E198" s="155"/>
      <c r="F198" s="205"/>
      <c r="G198" s="156"/>
      <c r="H198" s="156"/>
      <c r="I198" s="156"/>
      <c r="J198" s="156"/>
    </row>
    <row r="199" spans="5:10" ht="12.75">
      <c r="E199" s="155"/>
      <c r="F199" s="205"/>
      <c r="G199" s="156"/>
      <c r="H199" s="156"/>
      <c r="I199" s="156"/>
      <c r="J199" s="156"/>
    </row>
    <row r="200" spans="5:10" ht="12.75">
      <c r="E200" s="155"/>
      <c r="F200" s="205"/>
      <c r="G200" s="156"/>
      <c r="H200" s="156"/>
      <c r="I200" s="156"/>
      <c r="J200" s="156"/>
    </row>
    <row r="201" spans="5:10" ht="12.75">
      <c r="E201" s="155"/>
      <c r="F201" s="205"/>
      <c r="G201" s="156"/>
      <c r="H201" s="156"/>
      <c r="I201" s="156"/>
      <c r="J201" s="156"/>
    </row>
    <row r="202" spans="5:10" ht="12.75">
      <c r="E202" s="155"/>
      <c r="F202" s="205"/>
      <c r="G202" s="156"/>
      <c r="H202" s="156"/>
      <c r="I202" s="156"/>
      <c r="J202" s="156"/>
    </row>
    <row r="203" spans="5:10" ht="12.75">
      <c r="E203" s="155"/>
      <c r="F203" s="205"/>
      <c r="G203" s="156"/>
      <c r="H203" s="156"/>
      <c r="I203" s="156"/>
      <c r="J203" s="156"/>
    </row>
    <row r="204" spans="5:10" ht="12.75">
      <c r="E204" s="155"/>
      <c r="F204" s="205"/>
      <c r="G204" s="156"/>
      <c r="H204" s="156"/>
      <c r="I204" s="156"/>
      <c r="J204" s="156"/>
    </row>
    <row r="205" spans="5:10" ht="12.75">
      <c r="E205" s="155"/>
      <c r="F205" s="205"/>
      <c r="G205" s="156"/>
      <c r="H205" s="156"/>
      <c r="I205" s="156"/>
      <c r="J205" s="156"/>
    </row>
    <row r="206" spans="5:10" ht="12.75">
      <c r="E206" s="155"/>
      <c r="F206" s="205"/>
      <c r="G206" s="156"/>
      <c r="H206" s="156"/>
      <c r="I206" s="156"/>
      <c r="J206" s="156"/>
    </row>
    <row r="207" spans="5:10" ht="12.75">
      <c r="E207" s="155"/>
      <c r="F207" s="205"/>
      <c r="G207" s="156"/>
      <c r="H207" s="156"/>
      <c r="I207" s="156"/>
      <c r="J207" s="156"/>
    </row>
    <row r="208" spans="5:10" ht="12.75">
      <c r="E208" s="155"/>
      <c r="F208" s="205"/>
      <c r="G208" s="156"/>
      <c r="H208" s="156"/>
      <c r="I208" s="156"/>
      <c r="J208" s="156"/>
    </row>
    <row r="209" spans="5:10" ht="12.75">
      <c r="E209" s="155"/>
      <c r="F209" s="205"/>
      <c r="G209" s="156"/>
      <c r="H209" s="156"/>
      <c r="I209" s="156"/>
      <c r="J209" s="156"/>
    </row>
    <row r="210" spans="5:10" ht="12.75">
      <c r="E210" s="155"/>
      <c r="F210" s="205"/>
      <c r="G210" s="156"/>
      <c r="H210" s="156"/>
      <c r="I210" s="156"/>
      <c r="J210" s="156"/>
    </row>
    <row r="211" spans="5:10" ht="12.75">
      <c r="E211" s="155"/>
      <c r="F211" s="205"/>
      <c r="G211" s="156"/>
      <c r="H211" s="156"/>
      <c r="I211" s="156"/>
      <c r="J211" s="156"/>
    </row>
    <row r="212" spans="5:10" ht="12.75">
      <c r="E212" s="155"/>
      <c r="F212" s="205"/>
      <c r="G212" s="156"/>
      <c r="H212" s="156"/>
      <c r="I212" s="156"/>
      <c r="J212" s="156"/>
    </row>
    <row r="213" spans="5:10" ht="12.75">
      <c r="E213" s="155"/>
      <c r="F213" s="205"/>
      <c r="G213" s="156"/>
      <c r="H213" s="156"/>
      <c r="I213" s="156"/>
      <c r="J213" s="156"/>
    </row>
    <row r="214" spans="5:10" ht="12.75">
      <c r="E214" s="155"/>
      <c r="F214" s="205"/>
      <c r="G214" s="156"/>
      <c r="H214" s="156"/>
      <c r="I214" s="156"/>
      <c r="J214" s="156"/>
    </row>
    <row r="215" spans="5:10" ht="12.75">
      <c r="E215" s="155"/>
      <c r="F215" s="205"/>
      <c r="G215" s="156"/>
      <c r="H215" s="156"/>
      <c r="I215" s="156"/>
      <c r="J215" s="156"/>
    </row>
    <row r="216" spans="5:10" ht="12.75">
      <c r="E216" s="155"/>
      <c r="F216" s="205"/>
      <c r="G216" s="156"/>
      <c r="H216" s="156"/>
      <c r="I216" s="156"/>
      <c r="J216" s="156"/>
    </row>
    <row r="217" spans="5:10" ht="12.75">
      <c r="E217" s="155"/>
      <c r="F217" s="205"/>
      <c r="G217" s="156"/>
      <c r="H217" s="156"/>
      <c r="I217" s="156"/>
      <c r="J217" s="156"/>
    </row>
    <row r="218" spans="5:10" ht="12.75">
      <c r="E218" s="155"/>
      <c r="F218" s="205"/>
      <c r="G218" s="156"/>
      <c r="H218" s="156"/>
      <c r="I218" s="156"/>
      <c r="J218" s="156"/>
    </row>
    <row r="219" spans="5:10" ht="12.75">
      <c r="E219" s="155"/>
      <c r="F219" s="205"/>
      <c r="G219" s="156"/>
      <c r="H219" s="156"/>
      <c r="I219" s="156"/>
      <c r="J219" s="156"/>
    </row>
    <row r="220" spans="5:10" ht="12.75">
      <c r="E220" s="155"/>
      <c r="F220" s="205"/>
      <c r="G220" s="156"/>
      <c r="H220" s="156"/>
      <c r="I220" s="156"/>
      <c r="J220" s="156"/>
    </row>
    <row r="221" spans="5:10" ht="12.75">
      <c r="E221" s="155"/>
      <c r="F221" s="205"/>
      <c r="G221" s="156"/>
      <c r="H221" s="156"/>
      <c r="I221" s="156"/>
      <c r="J221" s="156"/>
    </row>
    <row r="222" spans="5:10" ht="12.75">
      <c r="E222" s="155"/>
      <c r="F222" s="205"/>
      <c r="G222" s="156"/>
      <c r="H222" s="156"/>
      <c r="I222" s="156"/>
      <c r="J222" s="156"/>
    </row>
    <row r="223" spans="5:10" ht="12.75">
      <c r="E223" s="155"/>
      <c r="F223" s="205"/>
      <c r="G223" s="156"/>
      <c r="H223" s="156"/>
      <c r="I223" s="156"/>
      <c r="J223" s="156"/>
    </row>
    <row r="224" ht="12.75">
      <c r="E224" s="155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spans="2:4" ht="16.5">
      <c r="B240" s="215"/>
      <c r="C240" s="164"/>
      <c r="D240" s="165"/>
    </row>
    <row r="241" spans="2:4" ht="16.5">
      <c r="B241" s="157"/>
      <c r="C241" s="164"/>
      <c r="D241" s="165"/>
    </row>
    <row r="242" spans="2:4" ht="16.5">
      <c r="B242" s="157"/>
      <c r="C242" s="164"/>
      <c r="D242" s="165"/>
    </row>
    <row r="243" spans="2:4" ht="16.5">
      <c r="B243" s="217"/>
      <c r="C243" s="164"/>
      <c r="D243" s="165"/>
    </row>
    <row r="244" spans="2:4" ht="16.5">
      <c r="B244" s="157"/>
      <c r="C244" s="164"/>
      <c r="D244" s="165"/>
    </row>
    <row r="245" spans="2:4" ht="16.5">
      <c r="B245" s="157"/>
      <c r="C245" s="164"/>
      <c r="D245" s="165"/>
    </row>
    <row r="246" spans="2:4" ht="16.5">
      <c r="B246" s="157"/>
      <c r="C246" s="164"/>
      <c r="D246" s="165"/>
    </row>
    <row r="247" spans="2:4" ht="16.5">
      <c r="B247" s="157"/>
      <c r="C247" s="164"/>
      <c r="D247" s="165"/>
    </row>
    <row r="248" spans="2:4" ht="16.5">
      <c r="B248" s="157"/>
      <c r="C248" s="164"/>
      <c r="D248" s="165"/>
    </row>
  </sheetData>
  <mergeCells count="2">
    <mergeCell ref="A2:E2"/>
    <mergeCell ref="A1:E1"/>
  </mergeCells>
  <printOptions/>
  <pageMargins left="0.75" right="0.75" top="1" bottom="1" header="0.5" footer="0.5"/>
  <pageSetup horizontalDpi="600" verticalDpi="600" orientation="portrait" paperSize="122" scale="85" r:id="rId1"/>
  <headerFooter alignWithMargins="0">
    <oddHeader>&amp;C&amp;"Book Antiqua,Regular"-11-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63"/>
  <sheetViews>
    <sheetView workbookViewId="0" topLeftCell="A1">
      <selection activeCell="J5" sqref="J5:L21"/>
    </sheetView>
  </sheetViews>
  <sheetFormatPr defaultColWidth="9.140625" defaultRowHeight="12.75"/>
  <cols>
    <col min="1" max="1" width="5.140625" style="0" customWidth="1"/>
    <col min="2" max="2" width="35.57421875" style="0" customWidth="1"/>
    <col min="3" max="3" width="16.7109375" style="0" customWidth="1"/>
    <col min="4" max="4" width="12.28125" style="0" customWidth="1"/>
    <col min="5" max="5" width="9.421875" style="0" customWidth="1"/>
    <col min="6" max="6" width="11.57421875" style="0" customWidth="1"/>
    <col min="7" max="7" width="8.28125" style="0" customWidth="1"/>
    <col min="9" max="9" width="10.421875" style="0" customWidth="1"/>
  </cols>
  <sheetData>
    <row r="5" spans="10:12" ht="15">
      <c r="J5" s="290" t="s">
        <v>148</v>
      </c>
      <c r="K5" s="290" t="s">
        <v>172</v>
      </c>
      <c r="L5" s="290" t="s">
        <v>173</v>
      </c>
    </row>
    <row r="6" spans="2:12" ht="15">
      <c r="B6" s="313" t="s">
        <v>144</v>
      </c>
      <c r="C6" s="313"/>
      <c r="D6" s="313"/>
      <c r="E6" s="313"/>
      <c r="F6" s="313"/>
      <c r="G6" s="313"/>
      <c r="J6" s="291" t="s">
        <v>236</v>
      </c>
      <c r="K6" s="292">
        <v>0</v>
      </c>
      <c r="L6" s="292">
        <v>0</v>
      </c>
    </row>
    <row r="7" spans="2:12" ht="15">
      <c r="B7" s="313" t="str">
        <f>UPPER('Table 1'!$M$1)&amp;" "&amp;'Table 1'!$N$1&amp;" WITH THE CORRESPONDING MONTH OF "&amp;'Table 1'!$O$1</f>
        <v>DECEMBER  2020 WITH THE CORRESPONDING MONTH OF 2019</v>
      </c>
      <c r="C7" s="313"/>
      <c r="D7" s="313"/>
      <c r="E7" s="313"/>
      <c r="F7" s="313"/>
      <c r="G7" s="313"/>
      <c r="J7" s="291" t="s">
        <v>237</v>
      </c>
      <c r="K7" s="292">
        <v>1630688</v>
      </c>
      <c r="L7" s="292">
        <v>2006663</v>
      </c>
    </row>
    <row r="8" spans="1:12" ht="15">
      <c r="A8" s="121" t="s">
        <v>80</v>
      </c>
      <c r="J8" s="291" t="s">
        <v>238</v>
      </c>
      <c r="K8" s="292">
        <v>4809418</v>
      </c>
      <c r="L8" s="292">
        <v>4758062</v>
      </c>
    </row>
    <row r="9" spans="6:12" ht="15">
      <c r="F9" s="121" t="s">
        <v>81</v>
      </c>
      <c r="J9" s="291" t="s">
        <v>239</v>
      </c>
      <c r="K9" s="292">
        <v>462247</v>
      </c>
      <c r="L9" s="292">
        <v>970171</v>
      </c>
    </row>
    <row r="10" spans="2:12" ht="15">
      <c r="B10" s="122"/>
      <c r="C10" s="123"/>
      <c r="D10" s="123"/>
      <c r="E10" s="123"/>
      <c r="F10" s="123"/>
      <c r="G10" s="124"/>
      <c r="J10" s="291" t="s">
        <v>240</v>
      </c>
      <c r="K10" s="292">
        <v>1080364</v>
      </c>
      <c r="L10" s="292">
        <v>1787577</v>
      </c>
    </row>
    <row r="11" spans="2:12" ht="15">
      <c r="B11" s="125"/>
      <c r="C11" s="126"/>
      <c r="D11" s="126"/>
      <c r="E11" s="127"/>
      <c r="F11" s="126"/>
      <c r="G11" s="128"/>
      <c r="J11" s="291" t="s">
        <v>241</v>
      </c>
      <c r="K11" s="292">
        <v>13307</v>
      </c>
      <c r="L11" s="292">
        <v>184</v>
      </c>
    </row>
    <row r="12" spans="2:12" ht="15">
      <c r="B12" s="129" t="s">
        <v>82</v>
      </c>
      <c r="C12" s="127" t="s">
        <v>83</v>
      </c>
      <c r="D12" s="126"/>
      <c r="E12" s="126"/>
      <c r="F12" s="126"/>
      <c r="G12" s="128"/>
      <c r="J12" s="291" t="s">
        <v>242</v>
      </c>
      <c r="K12" s="292">
        <v>3005663</v>
      </c>
      <c r="L12" s="292">
        <v>758277</v>
      </c>
    </row>
    <row r="13" spans="2:12" ht="15">
      <c r="B13" s="129"/>
      <c r="C13" s="126"/>
      <c r="D13" s="130">
        <f>'Table 1'!$N$1</f>
        <v>2020</v>
      </c>
      <c r="E13" s="131" t="s">
        <v>84</v>
      </c>
      <c r="F13" s="130">
        <f>'Table 1'!$O$1</f>
        <v>2019</v>
      </c>
      <c r="G13" s="132" t="s">
        <v>84</v>
      </c>
      <c r="J13" s="291" t="s">
        <v>243</v>
      </c>
      <c r="K13" s="292">
        <v>333712</v>
      </c>
      <c r="L13" s="292">
        <v>772293</v>
      </c>
    </row>
    <row r="14" spans="2:12" ht="15.75" thickBot="1">
      <c r="B14" s="133"/>
      <c r="C14" s="134"/>
      <c r="D14" s="135"/>
      <c r="E14" s="135"/>
      <c r="F14" s="135"/>
      <c r="G14" s="136"/>
      <c r="J14" s="291" t="s">
        <v>244</v>
      </c>
      <c r="K14" s="292">
        <v>2376837</v>
      </c>
      <c r="L14" s="292">
        <v>2046303</v>
      </c>
    </row>
    <row r="15" spans="2:12" ht="15.75" thickTop="1">
      <c r="B15" s="129" t="s">
        <v>85</v>
      </c>
      <c r="C15" s="127" t="s">
        <v>86</v>
      </c>
      <c r="D15" s="137">
        <f>K6</f>
        <v>0</v>
      </c>
      <c r="E15" s="138">
        <f>(D15/D$53)*100</f>
        <v>0</v>
      </c>
      <c r="F15" s="137">
        <f>L6</f>
        <v>0</v>
      </c>
      <c r="G15" s="139">
        <f>(F15/F$53)*100</f>
        <v>0</v>
      </c>
      <c r="J15" s="291" t="s">
        <v>245</v>
      </c>
      <c r="K15" s="292">
        <v>556900</v>
      </c>
      <c r="L15" s="292">
        <v>1024493</v>
      </c>
    </row>
    <row r="16" spans="2:12" ht="15">
      <c r="B16" s="129"/>
      <c r="C16" s="126"/>
      <c r="D16" s="137"/>
      <c r="E16" s="131"/>
      <c r="F16" s="137"/>
      <c r="G16" s="128"/>
      <c r="J16" s="291" t="s">
        <v>246</v>
      </c>
      <c r="K16" s="292">
        <v>34426</v>
      </c>
      <c r="L16" s="292">
        <v>50524</v>
      </c>
    </row>
    <row r="17" spans="2:12" ht="14.1" customHeight="1">
      <c r="B17" s="140" t="s">
        <v>87</v>
      </c>
      <c r="C17" s="141" t="s">
        <v>88</v>
      </c>
      <c r="D17" s="137">
        <f>K7</f>
        <v>1630688</v>
      </c>
      <c r="E17" s="138">
        <f>(D17/D$53)*100</f>
        <v>5.218673869110459</v>
      </c>
      <c r="F17" s="137">
        <f>L7</f>
        <v>2006663</v>
      </c>
      <c r="G17" s="139">
        <f>(F17/F$53)*100</f>
        <v>6.708159943239503</v>
      </c>
      <c r="J17" s="291" t="s">
        <v>247</v>
      </c>
      <c r="K17" s="292">
        <v>49983</v>
      </c>
      <c r="L17" s="292">
        <v>12375</v>
      </c>
    </row>
    <row r="18" spans="2:12" ht="15">
      <c r="B18" s="129"/>
      <c r="C18" s="127"/>
      <c r="D18" s="137"/>
      <c r="E18" s="138"/>
      <c r="F18" s="137"/>
      <c r="G18" s="139"/>
      <c r="J18" s="291" t="s">
        <v>248</v>
      </c>
      <c r="K18" s="292">
        <v>0</v>
      </c>
      <c r="L18" s="292">
        <v>0</v>
      </c>
    </row>
    <row r="19" spans="2:12" ht="14.1" customHeight="1">
      <c r="B19" s="129" t="s">
        <v>89</v>
      </c>
      <c r="C19" s="127" t="s">
        <v>90</v>
      </c>
      <c r="D19" s="137">
        <f>K8</f>
        <v>4809418</v>
      </c>
      <c r="E19" s="138">
        <f>(D19/D$53)*100</f>
        <v>15.39153047194159</v>
      </c>
      <c r="F19" s="137">
        <f>L8</f>
        <v>4758062</v>
      </c>
      <c r="G19" s="139">
        <f>(F19/F$53)*100</f>
        <v>15.905929852621012</v>
      </c>
      <c r="J19" s="291" t="s">
        <v>249</v>
      </c>
      <c r="K19" s="292">
        <v>778235</v>
      </c>
      <c r="L19" s="292">
        <v>503077</v>
      </c>
    </row>
    <row r="20" spans="2:12" ht="15">
      <c r="B20" s="129"/>
      <c r="C20" s="127"/>
      <c r="D20" s="137"/>
      <c r="E20" s="138"/>
      <c r="F20" s="137"/>
      <c r="G20" s="139"/>
      <c r="J20" s="291" t="s">
        <v>250</v>
      </c>
      <c r="K20" s="292">
        <v>0</v>
      </c>
      <c r="L20" s="292">
        <v>0</v>
      </c>
    </row>
    <row r="21" spans="2:12" ht="14.1" customHeight="1">
      <c r="B21" s="129" t="s">
        <v>91</v>
      </c>
      <c r="C21" s="141" t="s">
        <v>92</v>
      </c>
      <c r="D21" s="137">
        <f>K9</f>
        <v>462247</v>
      </c>
      <c r="E21" s="138">
        <f>(D21/D$53)*100</f>
        <v>1.479324272929403</v>
      </c>
      <c r="F21" s="137">
        <f>L9</f>
        <v>970171</v>
      </c>
      <c r="G21" s="139">
        <f>(F21/F$53)*100</f>
        <v>3.243226311688914</v>
      </c>
      <c r="J21" s="291" t="s">
        <v>251</v>
      </c>
      <c r="K21" s="292">
        <v>31247172</v>
      </c>
      <c r="L21" s="292">
        <v>29913762</v>
      </c>
    </row>
    <row r="22" spans="2:7" ht="12.75">
      <c r="B22" s="129"/>
      <c r="C22" s="127"/>
      <c r="D22" s="137"/>
      <c r="E22" s="138"/>
      <c r="F22" s="137"/>
      <c r="G22" s="139"/>
    </row>
    <row r="23" spans="2:7" ht="14.1" customHeight="1">
      <c r="B23" s="129" t="s">
        <v>93</v>
      </c>
      <c r="C23" s="141" t="s">
        <v>94</v>
      </c>
      <c r="D23" s="137">
        <f>K10</f>
        <v>1080364</v>
      </c>
      <c r="E23" s="138">
        <f>(D23/D$53)*100</f>
        <v>3.457477687900844</v>
      </c>
      <c r="F23" s="137">
        <f>L10</f>
        <v>1787577</v>
      </c>
      <c r="G23" s="139">
        <f>(F23/F$53)*100</f>
        <v>5.97576794252759</v>
      </c>
    </row>
    <row r="24" spans="2:7" ht="12.75">
      <c r="B24" s="129"/>
      <c r="C24" s="127"/>
      <c r="D24" s="137"/>
      <c r="E24" s="138"/>
      <c r="F24" s="137"/>
      <c r="G24" s="139"/>
    </row>
    <row r="25" spans="2:7" ht="14.1" customHeight="1">
      <c r="B25" s="129" t="s">
        <v>95</v>
      </c>
      <c r="C25" s="141" t="s">
        <v>96</v>
      </c>
      <c r="D25" s="137">
        <f>K11</f>
        <v>13307</v>
      </c>
      <c r="E25" s="138">
        <f>(D25/D$53)*100</f>
        <v>0.042586253885631635</v>
      </c>
      <c r="F25" s="137">
        <f>L11</f>
        <v>184</v>
      </c>
      <c r="G25" s="139">
        <f>(F25/F$53)*100</f>
        <v>0.0006151015041170682</v>
      </c>
    </row>
    <row r="26" spans="2:7" ht="12.75">
      <c r="B26" s="129"/>
      <c r="C26" s="127"/>
      <c r="D26" s="137"/>
      <c r="E26" s="138"/>
      <c r="F26" s="137"/>
      <c r="G26" s="139"/>
    </row>
    <row r="27" spans="2:7" ht="14.1" customHeight="1">
      <c r="B27" s="129" t="s">
        <v>97</v>
      </c>
      <c r="C27" s="141" t="s">
        <v>98</v>
      </c>
      <c r="D27" s="137">
        <f>K12</f>
        <v>3005663</v>
      </c>
      <c r="E27" s="138">
        <f>(D27/D$53)*100</f>
        <v>9.618992080307299</v>
      </c>
      <c r="F27" s="137">
        <f>L12</f>
        <v>758277</v>
      </c>
      <c r="G27" s="139">
        <f>(F27/F$53)*100</f>
        <v>2.5348767567248816</v>
      </c>
    </row>
    <row r="28" spans="2:7" ht="12.75">
      <c r="B28" s="129"/>
      <c r="C28" s="127"/>
      <c r="D28" s="137"/>
      <c r="E28" s="138"/>
      <c r="F28" s="137"/>
      <c r="G28" s="139"/>
    </row>
    <row r="29" spans="2:7" ht="14.1" customHeight="1">
      <c r="B29" s="129" t="s">
        <v>99</v>
      </c>
      <c r="C29" s="127"/>
      <c r="D29" s="137"/>
      <c r="E29" s="138"/>
      <c r="F29" s="137"/>
      <c r="G29" s="139"/>
    </row>
    <row r="30" spans="2:7" ht="14.1" customHeight="1">
      <c r="B30" s="129" t="s">
        <v>100</v>
      </c>
      <c r="C30" s="141" t="s">
        <v>101</v>
      </c>
      <c r="D30" s="137">
        <f>K13</f>
        <v>333712</v>
      </c>
      <c r="E30" s="138">
        <f>(D30/D$53)*100</f>
        <v>1.067975047469896</v>
      </c>
      <c r="F30" s="137">
        <f>L13</f>
        <v>772293</v>
      </c>
      <c r="G30" s="139">
        <f>(F30/F$53)*100</f>
        <v>2.5817314452124074</v>
      </c>
    </row>
    <row r="31" spans="2:7" ht="12.75">
      <c r="B31" s="129"/>
      <c r="C31" s="127"/>
      <c r="D31" s="137"/>
      <c r="E31" s="138"/>
      <c r="F31" s="137"/>
      <c r="G31" s="139"/>
    </row>
    <row r="32" spans="2:7" ht="14.1" customHeight="1">
      <c r="B32" s="129" t="s">
        <v>102</v>
      </c>
      <c r="C32" s="127" t="s">
        <v>103</v>
      </c>
      <c r="D32" s="137">
        <f>K14</f>
        <v>2376837</v>
      </c>
      <c r="E32" s="138">
        <f>(D32/D$53)*100</f>
        <v>7.606566763865863</v>
      </c>
      <c r="F32" s="137">
        <f>L14</f>
        <v>2046303</v>
      </c>
      <c r="G32" s="139">
        <f>(F32/F$53)*100</f>
        <v>6.840674202061245</v>
      </c>
    </row>
    <row r="33" spans="2:7" ht="12.75">
      <c r="B33" s="129"/>
      <c r="C33" s="127"/>
      <c r="D33" s="137"/>
      <c r="E33" s="138"/>
      <c r="F33" s="137"/>
      <c r="G33" s="139"/>
    </row>
    <row r="34" spans="2:7" ht="14.1" customHeight="1">
      <c r="B34" s="129" t="s">
        <v>104</v>
      </c>
      <c r="C34" s="142">
        <v>692</v>
      </c>
      <c r="D34" s="137">
        <f>K15</f>
        <v>556900</v>
      </c>
      <c r="E34" s="138">
        <f>(D34/D$53)*100</f>
        <v>1.7822412857073915</v>
      </c>
      <c r="F34" s="137">
        <f>L15</f>
        <v>1024493</v>
      </c>
      <c r="G34" s="139">
        <f>(F34/F$53)*100</f>
        <v>3.42482165900765</v>
      </c>
    </row>
    <row r="35" spans="2:7" ht="12.75">
      <c r="B35" s="129"/>
      <c r="C35" s="127"/>
      <c r="D35" s="137"/>
      <c r="E35" s="138"/>
      <c r="F35" s="137"/>
      <c r="G35" s="139"/>
    </row>
    <row r="36" spans="2:7" ht="14.1" customHeight="1">
      <c r="B36" s="129" t="s">
        <v>105</v>
      </c>
      <c r="C36" s="141" t="s">
        <v>106</v>
      </c>
      <c r="D36" s="137">
        <f>K16</f>
        <v>34426</v>
      </c>
      <c r="E36" s="138">
        <f>(D36/D$53)*100</f>
        <v>0.11017317023121324</v>
      </c>
      <c r="F36" s="137">
        <f>L16</f>
        <v>50524</v>
      </c>
      <c r="G36" s="139">
        <f>(F36/F$53)*100</f>
        <v>0.16889884996744978</v>
      </c>
    </row>
    <row r="37" spans="2:7" ht="12.75">
      <c r="B37" s="129"/>
      <c r="C37" s="127"/>
      <c r="D37" s="137"/>
      <c r="E37" s="138"/>
      <c r="F37" s="137"/>
      <c r="G37" s="139"/>
    </row>
    <row r="38" spans="2:7" ht="14.1" customHeight="1">
      <c r="B38" s="129" t="s">
        <v>107</v>
      </c>
      <c r="C38" s="127" t="s">
        <v>108</v>
      </c>
      <c r="D38" s="137">
        <f>K17</f>
        <v>49983</v>
      </c>
      <c r="E38" s="138">
        <f>(D38/D$53)*100</f>
        <v>0.15996007574701482</v>
      </c>
      <c r="F38" s="137">
        <f>L17</f>
        <v>12375</v>
      </c>
      <c r="G38" s="139">
        <f>(F38/F$53)*100</f>
        <v>0.04136891909483</v>
      </c>
    </row>
    <row r="39" spans="2:7" ht="13.5" thickBot="1">
      <c r="B39" s="133"/>
      <c r="C39" s="143"/>
      <c r="D39" s="144"/>
      <c r="E39" s="145"/>
      <c r="F39" s="144"/>
      <c r="G39" s="146"/>
    </row>
    <row r="40" spans="2:7" ht="14.1" customHeight="1" thickTop="1">
      <c r="B40" s="129" t="s">
        <v>109</v>
      </c>
      <c r="C40" s="127"/>
      <c r="D40" s="137"/>
      <c r="E40" s="138"/>
      <c r="F40" s="137"/>
      <c r="G40" s="139"/>
    </row>
    <row r="41" spans="2:7" ht="14.1" customHeight="1">
      <c r="B41" s="129" t="s">
        <v>110</v>
      </c>
      <c r="C41" s="127"/>
      <c r="D41" s="137">
        <f>SUM(D15,D17,D19,D21,D23,D25,D27,D30,D32,D34,D36,D38)</f>
        <v>14353545</v>
      </c>
      <c r="E41" s="138">
        <f>(D41/D$53)*100</f>
        <v>45.9355009790966</v>
      </c>
      <c r="F41" s="137">
        <f>SUM(F15,F17,F19,F21,F23,F25,F27,F30,F32,F34,F36,F38)</f>
        <v>14186922</v>
      </c>
      <c r="G41" s="139">
        <f>(F41/F$53)*100</f>
        <v>47.4260709836496</v>
      </c>
    </row>
    <row r="42" spans="2:7" ht="14.1" customHeight="1">
      <c r="B42" s="129" t="s">
        <v>111</v>
      </c>
      <c r="C42" s="127"/>
      <c r="D42" s="137"/>
      <c r="E42" s="138"/>
      <c r="F42" s="137"/>
      <c r="G42" s="139"/>
    </row>
    <row r="43" spans="2:7" ht="13.5" thickBot="1">
      <c r="B43" s="133"/>
      <c r="C43" s="143"/>
      <c r="D43" s="144"/>
      <c r="E43" s="145"/>
      <c r="F43" s="144"/>
      <c r="G43" s="146"/>
    </row>
    <row r="44" spans="2:7" ht="13.5" thickTop="1">
      <c r="B44" s="129"/>
      <c r="C44" s="127" t="s">
        <v>112</v>
      </c>
      <c r="D44" s="137"/>
      <c r="E44" s="138"/>
      <c r="F44" s="137"/>
      <c r="G44" s="139"/>
    </row>
    <row r="45" spans="2:7" ht="12.75">
      <c r="B45" s="129"/>
      <c r="C45" s="127" t="s">
        <v>113</v>
      </c>
      <c r="D45" s="137"/>
      <c r="E45" s="138"/>
      <c r="F45" s="137"/>
      <c r="G45" s="139"/>
    </row>
    <row r="46" spans="2:7" ht="14.1" customHeight="1">
      <c r="B46" s="129" t="s">
        <v>111</v>
      </c>
      <c r="C46" s="127" t="s">
        <v>114</v>
      </c>
      <c r="D46" s="137">
        <f>K19</f>
        <v>778235</v>
      </c>
      <c r="E46" s="138">
        <f>(D46/D53)*100</f>
        <v>2.4905773872912405</v>
      </c>
      <c r="F46" s="137">
        <f>L19</f>
        <v>503077</v>
      </c>
      <c r="G46" s="139">
        <f>(F46/F53)*100</f>
        <v>1.681757714058165</v>
      </c>
    </row>
    <row r="47" spans="2:7" ht="12.75">
      <c r="B47" s="129"/>
      <c r="C47" s="127" t="s">
        <v>115</v>
      </c>
      <c r="D47" s="137"/>
      <c r="E47" s="138"/>
      <c r="F47" s="137"/>
      <c r="G47" s="139"/>
    </row>
    <row r="48" spans="2:7" ht="12.75">
      <c r="B48" s="129"/>
      <c r="C48" s="127" t="s">
        <v>116</v>
      </c>
      <c r="D48" s="137"/>
      <c r="E48" s="138"/>
      <c r="F48" s="137"/>
      <c r="G48" s="139"/>
    </row>
    <row r="49" spans="2:7" ht="13.5" thickBot="1">
      <c r="B49" s="133"/>
      <c r="C49" s="135"/>
      <c r="D49" s="144"/>
      <c r="E49" s="145"/>
      <c r="F49" s="144"/>
      <c r="G49" s="146"/>
    </row>
    <row r="50" spans="2:7" ht="14.1" customHeight="1" thickTop="1">
      <c r="B50" s="129" t="s">
        <v>117</v>
      </c>
      <c r="C50" s="126"/>
      <c r="D50" s="137">
        <f>(D53-(D41+D46))</f>
        <v>16115392</v>
      </c>
      <c r="E50" s="138">
        <f>(D50/D$53)*100</f>
        <v>51.57392163361215</v>
      </c>
      <c r="F50" s="137">
        <f>(F53-(F41+F46))</f>
        <v>15223763</v>
      </c>
      <c r="G50" s="139">
        <f>(F50/F$53)*100</f>
        <v>50.89217130229223</v>
      </c>
    </row>
    <row r="51" spans="2:7" ht="12.75">
      <c r="B51" s="129"/>
      <c r="C51" s="126"/>
      <c r="D51" s="137"/>
      <c r="E51" s="138"/>
      <c r="F51" s="137"/>
      <c r="G51" s="139"/>
    </row>
    <row r="52" spans="2:7" ht="13.5" thickBot="1">
      <c r="B52" s="133"/>
      <c r="C52" s="135"/>
      <c r="D52" s="144"/>
      <c r="E52" s="145"/>
      <c r="F52" s="144"/>
      <c r="G52" s="146"/>
    </row>
    <row r="53" spans="2:7" ht="14.1" customHeight="1" thickTop="1">
      <c r="B53" s="129" t="s">
        <v>118</v>
      </c>
      <c r="C53" s="126"/>
      <c r="D53" s="137">
        <f>K21</f>
        <v>31247172</v>
      </c>
      <c r="E53" s="138">
        <f>SUM(E46,E50,E41)</f>
        <v>100</v>
      </c>
      <c r="F53" s="137">
        <f>L21</f>
        <v>29913762</v>
      </c>
      <c r="G53" s="139">
        <f>SUM(G46,G50,G41)</f>
        <v>100</v>
      </c>
    </row>
    <row r="54" spans="2:7" ht="12.75">
      <c r="B54" s="147"/>
      <c r="C54" s="148"/>
      <c r="D54" s="148"/>
      <c r="E54" s="148"/>
      <c r="F54" s="148"/>
      <c r="G54" s="149"/>
    </row>
    <row r="55" ht="12.75">
      <c r="B55" s="150" t="s">
        <v>119</v>
      </c>
    </row>
    <row r="56" ht="12.75">
      <c r="B56" s="150" t="s">
        <v>120</v>
      </c>
    </row>
    <row r="63" spans="4:8" ht="12.75">
      <c r="D63" s="69"/>
      <c r="E63" s="69"/>
      <c r="F63" s="69"/>
      <c r="G63" s="69"/>
      <c r="H63" s="69"/>
    </row>
  </sheetData>
  <mergeCells count="2">
    <mergeCell ref="B7:G7"/>
    <mergeCell ref="B6:G6"/>
  </mergeCells>
  <printOptions/>
  <pageMargins left="0.75" right="0.75" top="1.33" bottom="1" header="0.73" footer="0.5"/>
  <pageSetup fitToHeight="1" fitToWidth="1" horizontalDpi="600" verticalDpi="600" orientation="portrait" scale="90" r:id="rId1"/>
  <headerFooter alignWithMargins="0">
    <oddHeader>&amp;C&amp;"Book Antiqua,Regular"-12-</oddHeader>
  </headerFooter>
  <ignoredErrors>
    <ignoredError sqref="F15 F17:F3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 topLeftCell="A4">
      <selection activeCell="E28" sqref="E28:H35"/>
    </sheetView>
  </sheetViews>
  <sheetFormatPr defaultColWidth="9.140625" defaultRowHeight="12.75"/>
  <cols>
    <col min="2" max="2" width="41.00390625" style="0" bestFit="1" customWidth="1"/>
    <col min="3" max="3" width="15.00390625" style="0" customWidth="1"/>
    <col min="4" max="5" width="12.281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45"/>
    </row>
    <row r="2" spans="2:8" ht="15">
      <c r="B2" s="235" t="s">
        <v>132</v>
      </c>
      <c r="C2" s="163">
        <f>'Table 1'!$N$1</f>
        <v>2020</v>
      </c>
      <c r="D2" s="163"/>
      <c r="E2" s="235"/>
      <c r="F2" s="235" t="s">
        <v>133</v>
      </c>
      <c r="G2" s="163">
        <f>'Table 1'!$N$1</f>
        <v>2020</v>
      </c>
      <c r="H2" s="163"/>
    </row>
    <row r="3" spans="1:7" ht="15">
      <c r="A3" s="290" t="s">
        <v>145</v>
      </c>
      <c r="B3" s="290" t="s">
        <v>148</v>
      </c>
      <c r="C3" s="290" t="s">
        <v>159</v>
      </c>
      <c r="D3" s="236"/>
      <c r="E3" s="290" t="s">
        <v>145</v>
      </c>
      <c r="F3" s="290" t="s">
        <v>148</v>
      </c>
      <c r="G3" s="290" t="s">
        <v>159</v>
      </c>
    </row>
    <row r="4" spans="1:7" ht="15">
      <c r="A4" s="291" t="s">
        <v>389</v>
      </c>
      <c r="B4" s="291" t="s">
        <v>390</v>
      </c>
      <c r="C4" s="292">
        <v>11025780</v>
      </c>
      <c r="D4" s="236"/>
      <c r="E4" s="291" t="s">
        <v>389</v>
      </c>
      <c r="F4" s="291" t="s">
        <v>390</v>
      </c>
      <c r="G4" s="292">
        <v>2200456</v>
      </c>
    </row>
    <row r="5" spans="1:7" ht="15">
      <c r="A5" s="291" t="s">
        <v>391</v>
      </c>
      <c r="B5" s="291" t="s">
        <v>392</v>
      </c>
      <c r="C5" s="292">
        <v>11107824</v>
      </c>
      <c r="D5" s="236"/>
      <c r="E5" s="291" t="s">
        <v>408</v>
      </c>
      <c r="F5" s="291" t="s">
        <v>409</v>
      </c>
      <c r="G5" s="292">
        <v>2076977</v>
      </c>
    </row>
    <row r="6" spans="1:7" ht="15">
      <c r="A6" s="291" t="s">
        <v>393</v>
      </c>
      <c r="B6" s="291" t="s">
        <v>394</v>
      </c>
      <c r="C6" s="292">
        <v>9814200</v>
      </c>
      <c r="D6" s="236"/>
      <c r="E6" s="291" t="s">
        <v>393</v>
      </c>
      <c r="F6" s="291" t="s">
        <v>394</v>
      </c>
      <c r="G6" s="292">
        <v>6229007</v>
      </c>
    </row>
    <row r="7" spans="1:7" ht="15">
      <c r="A7" s="291" t="s">
        <v>395</v>
      </c>
      <c r="B7" s="291" t="s">
        <v>396</v>
      </c>
      <c r="C7" s="292">
        <v>41379315</v>
      </c>
      <c r="D7" s="236"/>
      <c r="E7" s="291" t="s">
        <v>410</v>
      </c>
      <c r="F7" s="291" t="s">
        <v>411</v>
      </c>
      <c r="G7" s="292">
        <v>1080364</v>
      </c>
    </row>
    <row r="8" spans="1:7" ht="15">
      <c r="A8" s="291" t="s">
        <v>397</v>
      </c>
      <c r="B8" s="291" t="s">
        <v>398</v>
      </c>
      <c r="C8" s="292">
        <v>11473571</v>
      </c>
      <c r="D8" s="236"/>
      <c r="E8" s="291" t="s">
        <v>412</v>
      </c>
      <c r="F8" s="291" t="s">
        <v>413</v>
      </c>
      <c r="G8" s="292">
        <v>3007952</v>
      </c>
    </row>
    <row r="9" spans="1:7" ht="15">
      <c r="A9" s="291" t="s">
        <v>399</v>
      </c>
      <c r="B9" s="291" t="s">
        <v>400</v>
      </c>
      <c r="C9" s="292">
        <v>15591769</v>
      </c>
      <c r="D9" s="236"/>
      <c r="E9" s="291" t="s">
        <v>414</v>
      </c>
      <c r="F9" s="291" t="s">
        <v>415</v>
      </c>
      <c r="G9" s="292">
        <v>2699150</v>
      </c>
    </row>
    <row r="10" spans="1:7" ht="15">
      <c r="A10" s="291" t="s">
        <v>401</v>
      </c>
      <c r="B10" s="291" t="s">
        <v>402</v>
      </c>
      <c r="C10" s="292">
        <v>13166685</v>
      </c>
      <c r="D10" s="236"/>
      <c r="E10" s="291" t="s">
        <v>416</v>
      </c>
      <c r="F10" s="291" t="s">
        <v>417</v>
      </c>
      <c r="G10" s="292">
        <v>1532277</v>
      </c>
    </row>
    <row r="11" spans="1:7" ht="15">
      <c r="A11" s="291" t="s">
        <v>403</v>
      </c>
      <c r="B11" s="291" t="s">
        <v>404</v>
      </c>
      <c r="C11" s="292">
        <v>15974508</v>
      </c>
      <c r="D11" s="236"/>
      <c r="E11" s="291" t="s">
        <v>401</v>
      </c>
      <c r="F11" s="291" t="s">
        <v>402</v>
      </c>
      <c r="G11" s="292">
        <v>1393564</v>
      </c>
    </row>
    <row r="12" spans="1:7" ht="15">
      <c r="A12" s="291" t="s">
        <v>405</v>
      </c>
      <c r="B12" s="291" t="s">
        <v>197</v>
      </c>
      <c r="C12" s="292">
        <v>13015671</v>
      </c>
      <c r="D12" s="236"/>
      <c r="E12" s="291" t="s">
        <v>405</v>
      </c>
      <c r="F12" s="291" t="s">
        <v>197</v>
      </c>
      <c r="G12" s="292">
        <v>3931178</v>
      </c>
    </row>
    <row r="13" spans="1:7" ht="15">
      <c r="A13" s="291" t="s">
        <v>406</v>
      </c>
      <c r="B13" s="291" t="s">
        <v>407</v>
      </c>
      <c r="C13" s="292">
        <v>143383212</v>
      </c>
      <c r="D13" s="236"/>
      <c r="E13" s="291" t="s">
        <v>406</v>
      </c>
      <c r="F13" s="291" t="s">
        <v>407</v>
      </c>
      <c r="G13" s="292">
        <v>7096247</v>
      </c>
    </row>
    <row r="14" spans="2:7" ht="15">
      <c r="B14" s="235"/>
      <c r="C14" s="273"/>
      <c r="D14" s="236"/>
      <c r="E14" s="236"/>
      <c r="F14" s="235"/>
      <c r="G14" s="273"/>
    </row>
    <row r="15" spans="2:6" ht="13.5">
      <c r="B15" s="236"/>
      <c r="C15" s="236"/>
      <c r="D15" s="236"/>
      <c r="E15" s="236"/>
      <c r="F15" s="236"/>
    </row>
    <row r="16" spans="2:8" ht="15">
      <c r="B16" s="235" t="s">
        <v>134</v>
      </c>
      <c r="C16" s="163">
        <f>'Table 1'!$N$1</f>
        <v>2020</v>
      </c>
      <c r="D16" s="163">
        <f>'Table 1'!$O$1</f>
        <v>2019</v>
      </c>
      <c r="E16" s="235"/>
      <c r="F16" s="235" t="s">
        <v>135</v>
      </c>
      <c r="G16" s="163">
        <f>'Table 1'!$N$1</f>
        <v>2020</v>
      </c>
      <c r="H16" s="163">
        <f>'Table 1'!$O$1</f>
        <v>2019</v>
      </c>
    </row>
    <row r="17" spans="1:8" ht="15">
      <c r="A17" s="290" t="s">
        <v>146</v>
      </c>
      <c r="B17" s="290" t="s">
        <v>160</v>
      </c>
      <c r="C17" s="290" t="s">
        <v>157</v>
      </c>
      <c r="D17" s="290" t="s">
        <v>158</v>
      </c>
      <c r="E17" s="290" t="s">
        <v>146</v>
      </c>
      <c r="F17" s="290" t="s">
        <v>160</v>
      </c>
      <c r="G17" s="290" t="s">
        <v>157</v>
      </c>
      <c r="H17" s="290" t="s">
        <v>158</v>
      </c>
    </row>
    <row r="18" spans="1:8" ht="15">
      <c r="A18" s="291" t="s">
        <v>418</v>
      </c>
      <c r="B18" s="291" t="s">
        <v>419</v>
      </c>
      <c r="C18" s="292">
        <v>8469887</v>
      </c>
      <c r="D18" s="292">
        <v>12245948</v>
      </c>
      <c r="E18" s="291" t="s">
        <v>202</v>
      </c>
      <c r="F18" s="291" t="s">
        <v>37</v>
      </c>
      <c r="G18" s="292">
        <v>2402236</v>
      </c>
      <c r="H18" s="292">
        <v>1794666</v>
      </c>
    </row>
    <row r="19" spans="1:8" ht="15">
      <c r="A19" s="291" t="s">
        <v>214</v>
      </c>
      <c r="B19" s="291" t="s">
        <v>36</v>
      </c>
      <c r="C19" s="292">
        <v>12569297</v>
      </c>
      <c r="D19" s="292">
        <v>11941660</v>
      </c>
      <c r="E19" s="291" t="s">
        <v>223</v>
      </c>
      <c r="F19" s="291" t="s">
        <v>67</v>
      </c>
      <c r="G19" s="292">
        <v>4723296</v>
      </c>
      <c r="H19" s="292">
        <v>3670824</v>
      </c>
    </row>
    <row r="20" spans="1:8" ht="15">
      <c r="A20" s="291" t="s">
        <v>293</v>
      </c>
      <c r="B20" s="291" t="s">
        <v>294</v>
      </c>
      <c r="C20" s="292">
        <v>12855486</v>
      </c>
      <c r="D20" s="292">
        <v>22026387</v>
      </c>
      <c r="E20" s="291" t="s">
        <v>225</v>
      </c>
      <c r="F20" s="291" t="s">
        <v>70</v>
      </c>
      <c r="G20" s="292">
        <v>2299421</v>
      </c>
      <c r="H20" s="292">
        <v>2696955</v>
      </c>
    </row>
    <row r="21" spans="1:8" ht="15">
      <c r="A21" s="291" t="s">
        <v>216</v>
      </c>
      <c r="B21" s="291" t="s">
        <v>41</v>
      </c>
      <c r="C21" s="292">
        <v>13465345</v>
      </c>
      <c r="D21" s="292">
        <v>7307619</v>
      </c>
      <c r="E21" s="291" t="s">
        <v>228</v>
      </c>
      <c r="F21" s="291" t="s">
        <v>71</v>
      </c>
      <c r="G21" s="292">
        <v>2399107</v>
      </c>
      <c r="H21" s="292">
        <v>2277472</v>
      </c>
    </row>
    <row r="22" spans="1:8" ht="15">
      <c r="A22" s="291" t="s">
        <v>232</v>
      </c>
      <c r="B22" s="291" t="s">
        <v>233</v>
      </c>
      <c r="C22" s="292">
        <v>29213835</v>
      </c>
      <c r="D22" s="292">
        <v>56239679</v>
      </c>
      <c r="E22" s="291" t="s">
        <v>232</v>
      </c>
      <c r="F22" s="291" t="s">
        <v>233</v>
      </c>
      <c r="G22" s="292">
        <v>2995761</v>
      </c>
      <c r="H22" s="292">
        <v>2708024</v>
      </c>
    </row>
    <row r="23" spans="1:8" ht="15">
      <c r="A23" s="291" t="s">
        <v>217</v>
      </c>
      <c r="B23" s="291" t="s">
        <v>40</v>
      </c>
      <c r="C23" s="292">
        <v>118210705</v>
      </c>
      <c r="D23" s="292">
        <v>99235747</v>
      </c>
      <c r="E23" s="291" t="s">
        <v>217</v>
      </c>
      <c r="F23" s="291" t="s">
        <v>40</v>
      </c>
      <c r="G23" s="292">
        <v>3114854</v>
      </c>
      <c r="H23" s="292">
        <v>4586463</v>
      </c>
    </row>
    <row r="24" spans="1:8" ht="15">
      <c r="A24" s="291" t="s">
        <v>406</v>
      </c>
      <c r="B24" s="291" t="s">
        <v>407</v>
      </c>
      <c r="C24" s="292">
        <v>91243717</v>
      </c>
      <c r="D24" s="292">
        <v>93843017</v>
      </c>
      <c r="E24" s="291" t="s">
        <v>406</v>
      </c>
      <c r="F24" s="291" t="s">
        <v>407</v>
      </c>
      <c r="G24" s="292">
        <v>13312497</v>
      </c>
      <c r="H24" s="292">
        <v>12179358</v>
      </c>
    </row>
    <row r="25" spans="2:8" ht="15">
      <c r="B25" s="235"/>
      <c r="C25" s="238"/>
      <c r="D25" s="238"/>
      <c r="E25" s="238"/>
      <c r="F25" s="235"/>
      <c r="G25" s="238"/>
      <c r="H25" s="238"/>
    </row>
    <row r="26" spans="2:8" ht="13.5">
      <c r="B26" s="236"/>
      <c r="C26" s="237"/>
      <c r="D26" s="237"/>
      <c r="E26" s="237"/>
      <c r="F26" s="236"/>
      <c r="G26" s="237"/>
      <c r="H26" s="237"/>
    </row>
    <row r="27" spans="2:8" ht="15">
      <c r="B27" s="235" t="s">
        <v>136</v>
      </c>
      <c r="C27" s="163">
        <f>'Table 1'!$N$1</f>
        <v>2020</v>
      </c>
      <c r="D27" s="163">
        <f>'Table 1'!$O$1</f>
        <v>2019</v>
      </c>
      <c r="E27" s="235"/>
      <c r="F27" s="235" t="s">
        <v>137</v>
      </c>
      <c r="G27" s="163">
        <f>'Table 1'!$N$1</f>
        <v>2020</v>
      </c>
      <c r="H27" s="163">
        <f>'Table 1'!$O$1</f>
        <v>2019</v>
      </c>
    </row>
    <row r="28" spans="1:8" ht="15">
      <c r="A28" s="290" t="s">
        <v>146</v>
      </c>
      <c r="B28" s="290" t="s">
        <v>160</v>
      </c>
      <c r="C28" s="290" t="s">
        <v>157</v>
      </c>
      <c r="D28" s="290" t="s">
        <v>158</v>
      </c>
      <c r="E28" s="290" t="s">
        <v>146</v>
      </c>
      <c r="F28" s="290" t="s">
        <v>160</v>
      </c>
      <c r="G28" s="290" t="s">
        <v>157</v>
      </c>
      <c r="H28" s="290" t="s">
        <v>158</v>
      </c>
    </row>
    <row r="29" spans="1:8" ht="15">
      <c r="A29" s="291" t="s">
        <v>223</v>
      </c>
      <c r="B29" s="291" t="s">
        <v>67</v>
      </c>
      <c r="C29" s="292">
        <v>1870360</v>
      </c>
      <c r="D29" s="292">
        <v>1894893</v>
      </c>
      <c r="E29" s="291" t="s">
        <v>221</v>
      </c>
      <c r="F29" s="291" t="s">
        <v>63</v>
      </c>
      <c r="G29" s="292">
        <v>1257532</v>
      </c>
      <c r="H29" s="292">
        <v>815979</v>
      </c>
    </row>
    <row r="30" spans="1:8" ht="15">
      <c r="A30" s="291" t="s">
        <v>225</v>
      </c>
      <c r="B30" s="291" t="s">
        <v>70</v>
      </c>
      <c r="C30" s="292">
        <v>2802875</v>
      </c>
      <c r="D30" s="292">
        <v>2492673</v>
      </c>
      <c r="E30" s="291" t="s">
        <v>223</v>
      </c>
      <c r="F30" s="291" t="s">
        <v>67</v>
      </c>
      <c r="G30" s="292">
        <v>4723296</v>
      </c>
      <c r="H30" s="292">
        <v>3670824</v>
      </c>
    </row>
    <row r="31" spans="1:8" ht="15">
      <c r="A31" s="291" t="s">
        <v>228</v>
      </c>
      <c r="B31" s="291" t="s">
        <v>71</v>
      </c>
      <c r="C31" s="292">
        <v>2550073</v>
      </c>
      <c r="D31" s="292">
        <v>791672</v>
      </c>
      <c r="E31" s="291" t="s">
        <v>225</v>
      </c>
      <c r="F31" s="291" t="s">
        <v>70</v>
      </c>
      <c r="G31" s="292">
        <v>2299421</v>
      </c>
      <c r="H31" s="292">
        <v>2696955</v>
      </c>
    </row>
    <row r="32" spans="1:8" ht="15">
      <c r="A32" s="291" t="s">
        <v>231</v>
      </c>
      <c r="B32" s="291" t="s">
        <v>72</v>
      </c>
      <c r="C32" s="292">
        <v>306826</v>
      </c>
      <c r="D32" s="292">
        <v>937297</v>
      </c>
      <c r="E32" s="291" t="s">
        <v>228</v>
      </c>
      <c r="F32" s="291" t="s">
        <v>71</v>
      </c>
      <c r="G32" s="292">
        <v>2399107</v>
      </c>
      <c r="H32" s="292">
        <v>2277472</v>
      </c>
    </row>
    <row r="33" spans="1:8" ht="15">
      <c r="A33" s="291" t="s">
        <v>232</v>
      </c>
      <c r="B33" s="291" t="s">
        <v>233</v>
      </c>
      <c r="C33" s="292">
        <v>29213835</v>
      </c>
      <c r="D33" s="292">
        <v>56239679</v>
      </c>
      <c r="E33" s="291" t="s">
        <v>232</v>
      </c>
      <c r="F33" s="291" t="s">
        <v>233</v>
      </c>
      <c r="G33" s="292">
        <v>2995761</v>
      </c>
      <c r="H33" s="292">
        <v>2708024</v>
      </c>
    </row>
    <row r="34" spans="1:8" ht="15">
      <c r="A34" s="291" t="s">
        <v>234</v>
      </c>
      <c r="B34" s="291" t="s">
        <v>235</v>
      </c>
      <c r="C34" s="292">
        <v>1367830</v>
      </c>
      <c r="D34" s="292">
        <v>1644602</v>
      </c>
      <c r="E34" s="291" t="s">
        <v>234</v>
      </c>
      <c r="F34" s="291" t="s">
        <v>235</v>
      </c>
      <c r="G34" s="292">
        <v>1257509</v>
      </c>
      <c r="H34" s="292">
        <v>1495374</v>
      </c>
    </row>
    <row r="35" spans="1:8" ht="15">
      <c r="A35" s="291" t="s">
        <v>406</v>
      </c>
      <c r="B35" s="291" t="s">
        <v>407</v>
      </c>
      <c r="C35" s="292">
        <v>286288</v>
      </c>
      <c r="D35" s="292">
        <v>1061903</v>
      </c>
      <c r="E35" s="291" t="s">
        <v>406</v>
      </c>
      <c r="F35" s="291" t="s">
        <v>407</v>
      </c>
      <c r="G35" s="292">
        <v>3159393</v>
      </c>
      <c r="H35" s="292">
        <v>4645774</v>
      </c>
    </row>
    <row r="36" spans="2:8" ht="15">
      <c r="B36" s="235"/>
      <c r="C36" s="238"/>
      <c r="D36" s="238"/>
      <c r="E36" s="238"/>
      <c r="F36" s="235"/>
      <c r="G36" s="238"/>
      <c r="H36" s="238"/>
    </row>
    <row r="37" spans="2:6" ht="13.5">
      <c r="B37" s="236"/>
      <c r="C37" s="237"/>
      <c r="D37" s="237"/>
      <c r="E37" s="237"/>
      <c r="F37" s="236"/>
    </row>
    <row r="38" spans="2:6" ht="13.5">
      <c r="B38" s="236"/>
      <c r="C38" s="237"/>
      <c r="D38" s="237"/>
      <c r="E38" s="237"/>
      <c r="F38" s="236"/>
    </row>
    <row r="39" spans="2:6" ht="13.5">
      <c r="B39" s="236"/>
      <c r="C39" s="237"/>
      <c r="D39" s="237"/>
      <c r="E39" s="237"/>
      <c r="F39" s="236"/>
    </row>
    <row r="40" spans="2:6" ht="13.5">
      <c r="B40" s="236"/>
      <c r="C40" s="237"/>
      <c r="D40" s="237"/>
      <c r="E40" s="237"/>
      <c r="F40" s="236"/>
    </row>
    <row r="41" spans="2:6" ht="13.5">
      <c r="B41" s="236"/>
      <c r="C41" s="237"/>
      <c r="D41" s="237"/>
      <c r="E41" s="237"/>
      <c r="F41" s="236"/>
    </row>
    <row r="42" spans="2:6" ht="13.5">
      <c r="B42" s="236"/>
      <c r="C42" s="236"/>
      <c r="D42" s="236"/>
      <c r="E42" s="236"/>
      <c r="F42" s="236"/>
    </row>
    <row r="43" spans="2:6" ht="13.5">
      <c r="B43" s="236"/>
      <c r="C43" s="236"/>
      <c r="D43" s="236"/>
      <c r="E43" s="236"/>
      <c r="F43" s="236"/>
    </row>
    <row r="44" spans="2:6" ht="13.5">
      <c r="B44" s="236"/>
      <c r="C44" s="236"/>
      <c r="D44" s="236"/>
      <c r="E44" s="236"/>
      <c r="F44" s="236"/>
    </row>
    <row r="45" spans="2:6" ht="13.5">
      <c r="B45" s="236"/>
      <c r="C45" s="236"/>
      <c r="D45" s="236"/>
      <c r="E45" s="236"/>
      <c r="F45" s="236"/>
    </row>
    <row r="46" spans="2:6" ht="13.5">
      <c r="B46" s="236"/>
      <c r="C46" s="236"/>
      <c r="D46" s="236"/>
      <c r="E46" s="236"/>
      <c r="F46" s="236"/>
    </row>
    <row r="47" spans="2:6" ht="13.5">
      <c r="B47" s="236"/>
      <c r="C47" s="236"/>
      <c r="D47" s="236"/>
      <c r="E47" s="236"/>
      <c r="F47" s="236"/>
    </row>
    <row r="48" spans="2:6" ht="13.5">
      <c r="B48" s="236"/>
      <c r="C48" s="236"/>
      <c r="D48" s="236"/>
      <c r="E48" s="236"/>
      <c r="F48" s="236"/>
    </row>
    <row r="49" spans="2:6" ht="13.5">
      <c r="B49" s="236"/>
      <c r="C49" s="236"/>
      <c r="D49" s="236"/>
      <c r="E49" s="236"/>
      <c r="F49" s="236"/>
    </row>
    <row r="50" spans="2:6" ht="13.5">
      <c r="B50" s="236"/>
      <c r="C50" s="236"/>
      <c r="D50" s="236"/>
      <c r="E50" s="236"/>
      <c r="F50" s="236"/>
    </row>
    <row r="51" spans="2:6" ht="13.5">
      <c r="B51" s="236"/>
      <c r="C51" s="236"/>
      <c r="D51" s="236"/>
      <c r="E51" s="236"/>
      <c r="F51" s="236"/>
    </row>
    <row r="52" spans="2:6" ht="13.5">
      <c r="B52" s="236"/>
      <c r="C52" s="236"/>
      <c r="D52" s="236"/>
      <c r="E52" s="236"/>
      <c r="F52" s="236"/>
    </row>
    <row r="53" spans="2:6" ht="13.5">
      <c r="B53" s="236"/>
      <c r="C53" s="236"/>
      <c r="D53" s="236"/>
      <c r="E53" s="236"/>
      <c r="F53" s="236"/>
    </row>
    <row r="54" spans="2:6" ht="13.5">
      <c r="B54" s="236"/>
      <c r="C54" s="236"/>
      <c r="D54" s="236"/>
      <c r="E54" s="236"/>
      <c r="F54" s="236"/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 topLeftCell="A4">
      <selection activeCell="E28" sqref="E28:H35"/>
    </sheetView>
  </sheetViews>
  <sheetFormatPr defaultColWidth="9.140625" defaultRowHeight="12.75"/>
  <cols>
    <col min="2" max="2" width="45.140625" style="0" bestFit="1" customWidth="1"/>
    <col min="3" max="3" width="15.00390625" style="0" customWidth="1"/>
    <col min="4" max="5" width="14.140625" style="0" customWidth="1"/>
    <col min="6" max="6" width="33.57421875" style="0" customWidth="1"/>
    <col min="7" max="7" width="16.8515625" style="0" customWidth="1"/>
    <col min="8" max="8" width="16.57421875" style="0" customWidth="1"/>
  </cols>
  <sheetData>
    <row r="1" ht="12.75">
      <c r="A1" s="234" t="s">
        <v>138</v>
      </c>
    </row>
    <row r="2" spans="2:8" ht="15">
      <c r="B2" s="235" t="s">
        <v>132</v>
      </c>
      <c r="C2" s="163">
        <f>'Table 1'!$N$1</f>
        <v>2020</v>
      </c>
      <c r="D2" s="163"/>
      <c r="E2" s="236"/>
      <c r="F2" s="235" t="s">
        <v>133</v>
      </c>
      <c r="G2" s="163">
        <f>'Table 1'!$N$1</f>
        <v>2020</v>
      </c>
      <c r="H2" s="163"/>
    </row>
    <row r="3" spans="1:7" ht="15">
      <c r="A3" s="290" t="s">
        <v>145</v>
      </c>
      <c r="B3" s="290" t="s">
        <v>148</v>
      </c>
      <c r="C3" s="290" t="s">
        <v>159</v>
      </c>
      <c r="D3" s="236"/>
      <c r="E3" s="290" t="s">
        <v>145</v>
      </c>
      <c r="F3" s="290" t="s">
        <v>148</v>
      </c>
      <c r="G3" s="290" t="s">
        <v>159</v>
      </c>
    </row>
    <row r="4" spans="1:7" ht="15">
      <c r="A4" s="291" t="s">
        <v>391</v>
      </c>
      <c r="B4" s="291" t="s">
        <v>392</v>
      </c>
      <c r="C4" s="292">
        <v>110346774</v>
      </c>
      <c r="D4" s="236"/>
      <c r="E4" s="291" t="s">
        <v>389</v>
      </c>
      <c r="F4" s="291" t="s">
        <v>390</v>
      </c>
      <c r="G4" s="292">
        <v>25584019</v>
      </c>
    </row>
    <row r="5" spans="1:7" ht="15">
      <c r="A5" s="291" t="s">
        <v>395</v>
      </c>
      <c r="B5" s="291" t="s">
        <v>396</v>
      </c>
      <c r="C5" s="292">
        <v>493887659</v>
      </c>
      <c r="D5" s="236"/>
      <c r="E5" s="291" t="s">
        <v>408</v>
      </c>
      <c r="F5" s="291" t="s">
        <v>409</v>
      </c>
      <c r="G5" s="292">
        <v>24777368</v>
      </c>
    </row>
    <row r="6" spans="1:7" ht="15">
      <c r="A6" s="291" t="s">
        <v>410</v>
      </c>
      <c r="B6" s="291" t="s">
        <v>411</v>
      </c>
      <c r="C6" s="292">
        <v>91001023</v>
      </c>
      <c r="D6" s="236"/>
      <c r="E6" s="291" t="s">
        <v>393</v>
      </c>
      <c r="F6" s="291" t="s">
        <v>394</v>
      </c>
      <c r="G6" s="292">
        <v>87875357</v>
      </c>
    </row>
    <row r="7" spans="1:7" ht="15">
      <c r="A7" s="291" t="s">
        <v>416</v>
      </c>
      <c r="B7" s="291" t="s">
        <v>417</v>
      </c>
      <c r="C7" s="292">
        <v>97256113</v>
      </c>
      <c r="D7" s="236"/>
      <c r="E7" s="291" t="s">
        <v>395</v>
      </c>
      <c r="F7" s="291" t="s">
        <v>396</v>
      </c>
      <c r="G7" s="292">
        <v>21466164</v>
      </c>
    </row>
    <row r="8" spans="1:7" ht="15">
      <c r="A8" s="291" t="s">
        <v>397</v>
      </c>
      <c r="B8" s="291" t="s">
        <v>398</v>
      </c>
      <c r="C8" s="292">
        <v>102340417</v>
      </c>
      <c r="D8" s="236"/>
      <c r="E8" s="291" t="s">
        <v>410</v>
      </c>
      <c r="F8" s="291" t="s">
        <v>411</v>
      </c>
      <c r="G8" s="292">
        <v>20232899</v>
      </c>
    </row>
    <row r="9" spans="1:7" ht="15">
      <c r="A9" s="291" t="s">
        <v>399</v>
      </c>
      <c r="B9" s="291" t="s">
        <v>400</v>
      </c>
      <c r="C9" s="292">
        <v>125742532</v>
      </c>
      <c r="D9" s="236"/>
      <c r="E9" s="291" t="s">
        <v>412</v>
      </c>
      <c r="F9" s="291" t="s">
        <v>413</v>
      </c>
      <c r="G9" s="292">
        <v>41658798</v>
      </c>
    </row>
    <row r="10" spans="1:7" ht="15">
      <c r="A10" s="291" t="s">
        <v>401</v>
      </c>
      <c r="B10" s="291" t="s">
        <v>402</v>
      </c>
      <c r="C10" s="292">
        <v>133792716</v>
      </c>
      <c r="D10" s="236"/>
      <c r="E10" s="291" t="s">
        <v>414</v>
      </c>
      <c r="F10" s="291" t="s">
        <v>415</v>
      </c>
      <c r="G10" s="292">
        <v>36754201</v>
      </c>
    </row>
    <row r="11" spans="1:7" ht="15">
      <c r="A11" s="291" t="s">
        <v>403</v>
      </c>
      <c r="B11" s="291" t="s">
        <v>404</v>
      </c>
      <c r="C11" s="292">
        <v>192816709</v>
      </c>
      <c r="D11" s="236"/>
      <c r="E11" s="291" t="s">
        <v>416</v>
      </c>
      <c r="F11" s="291" t="s">
        <v>417</v>
      </c>
      <c r="G11" s="292">
        <v>23102898</v>
      </c>
    </row>
    <row r="12" spans="1:7" ht="15">
      <c r="A12" s="291" t="s">
        <v>405</v>
      </c>
      <c r="B12" s="291" t="s">
        <v>197</v>
      </c>
      <c r="C12" s="292">
        <v>117169975</v>
      </c>
      <c r="D12" s="236"/>
      <c r="E12" s="291" t="s">
        <v>405</v>
      </c>
      <c r="F12" s="291" t="s">
        <v>197</v>
      </c>
      <c r="G12" s="292">
        <v>43657894</v>
      </c>
    </row>
    <row r="13" spans="1:7" ht="15">
      <c r="A13" s="291" t="s">
        <v>406</v>
      </c>
      <c r="B13" s="291" t="s">
        <v>407</v>
      </c>
      <c r="C13" s="292">
        <v>1538119596</v>
      </c>
      <c r="E13" s="291" t="s">
        <v>406</v>
      </c>
      <c r="F13" s="291" t="s">
        <v>407</v>
      </c>
      <c r="G13" s="292">
        <v>124335896</v>
      </c>
    </row>
    <row r="14" spans="2:7" ht="15">
      <c r="B14" s="235"/>
      <c r="C14" s="240"/>
      <c r="D14" s="236"/>
      <c r="E14" s="236"/>
      <c r="F14" s="235"/>
      <c r="G14" s="240"/>
    </row>
    <row r="15" spans="2:6" ht="13.5">
      <c r="B15" s="236"/>
      <c r="C15" s="236"/>
      <c r="D15" s="236"/>
      <c r="E15" s="236"/>
      <c r="F15" s="236"/>
    </row>
    <row r="16" spans="2:8" ht="15">
      <c r="B16" s="235" t="s">
        <v>134</v>
      </c>
      <c r="C16" s="163">
        <f>'Table 1'!$N$1</f>
        <v>2020</v>
      </c>
      <c r="D16" s="163">
        <f>'Table 1'!$O$1</f>
        <v>2019</v>
      </c>
      <c r="E16" s="235"/>
      <c r="F16" s="235" t="s">
        <v>135</v>
      </c>
      <c r="G16" s="163">
        <f>'Table 1'!$N$1</f>
        <v>2020</v>
      </c>
      <c r="H16" s="163">
        <f>'Table 1'!$O$1</f>
        <v>2019</v>
      </c>
    </row>
    <row r="17" spans="1:8" ht="15">
      <c r="A17" s="290" t="s">
        <v>146</v>
      </c>
      <c r="B17" s="290" t="s">
        <v>160</v>
      </c>
      <c r="C17" s="290" t="s">
        <v>157</v>
      </c>
      <c r="D17" s="290" t="s">
        <v>158</v>
      </c>
      <c r="E17" s="290" t="s">
        <v>146</v>
      </c>
      <c r="F17" s="290" t="s">
        <v>160</v>
      </c>
      <c r="G17" s="290" t="s">
        <v>157</v>
      </c>
      <c r="H17" s="290" t="s">
        <v>158</v>
      </c>
    </row>
    <row r="18" spans="1:8" ht="15">
      <c r="A18" s="291" t="s">
        <v>214</v>
      </c>
      <c r="B18" s="291" t="s">
        <v>36</v>
      </c>
      <c r="C18" s="292">
        <v>145469578</v>
      </c>
      <c r="D18" s="292">
        <v>132208558</v>
      </c>
      <c r="E18" s="291" t="s">
        <v>202</v>
      </c>
      <c r="F18" s="291" t="s">
        <v>37</v>
      </c>
      <c r="G18" s="292">
        <v>29881099</v>
      </c>
      <c r="H18" s="292">
        <v>30090819</v>
      </c>
    </row>
    <row r="19" spans="1:8" ht="15">
      <c r="A19" s="291" t="s">
        <v>215</v>
      </c>
      <c r="B19" s="291" t="s">
        <v>39</v>
      </c>
      <c r="C19" s="292">
        <v>92870275</v>
      </c>
      <c r="D19" s="292">
        <v>79092559</v>
      </c>
      <c r="E19" s="291" t="s">
        <v>223</v>
      </c>
      <c r="F19" s="291" t="s">
        <v>67</v>
      </c>
      <c r="G19" s="292">
        <v>49453488</v>
      </c>
      <c r="H19" s="292">
        <v>59222206</v>
      </c>
    </row>
    <row r="20" spans="1:8" ht="15">
      <c r="A20" s="291" t="s">
        <v>293</v>
      </c>
      <c r="B20" s="291" t="s">
        <v>294</v>
      </c>
      <c r="C20" s="292">
        <v>166390851</v>
      </c>
      <c r="D20" s="292">
        <v>262151547</v>
      </c>
      <c r="E20" s="291" t="s">
        <v>225</v>
      </c>
      <c r="F20" s="291" t="s">
        <v>70</v>
      </c>
      <c r="G20" s="292">
        <v>54779550</v>
      </c>
      <c r="H20" s="292">
        <v>59650153</v>
      </c>
    </row>
    <row r="21" spans="1:8" ht="15">
      <c r="A21" s="291" t="s">
        <v>420</v>
      </c>
      <c r="B21" s="291" t="s">
        <v>421</v>
      </c>
      <c r="C21" s="292">
        <v>100481089</v>
      </c>
      <c r="D21" s="292">
        <v>14017416</v>
      </c>
      <c r="E21" s="291" t="s">
        <v>228</v>
      </c>
      <c r="F21" s="291" t="s">
        <v>71</v>
      </c>
      <c r="G21" s="292">
        <v>23154394</v>
      </c>
      <c r="H21" s="292">
        <v>26957257</v>
      </c>
    </row>
    <row r="22" spans="1:8" ht="15">
      <c r="A22" s="291" t="s">
        <v>232</v>
      </c>
      <c r="B22" s="291" t="s">
        <v>233</v>
      </c>
      <c r="C22" s="292">
        <v>415572318</v>
      </c>
      <c r="D22" s="292">
        <v>475203546</v>
      </c>
      <c r="E22" s="291" t="s">
        <v>232</v>
      </c>
      <c r="F22" s="291" t="s">
        <v>233</v>
      </c>
      <c r="G22" s="292">
        <v>44428601</v>
      </c>
      <c r="H22" s="292">
        <v>55297495</v>
      </c>
    </row>
    <row r="23" spans="1:8" ht="15">
      <c r="A23" s="291" t="s">
        <v>217</v>
      </c>
      <c r="B23" s="291" t="s">
        <v>40</v>
      </c>
      <c r="C23" s="292">
        <v>1173061301</v>
      </c>
      <c r="D23" s="292">
        <v>1061251490</v>
      </c>
      <c r="E23" s="291" t="s">
        <v>217</v>
      </c>
      <c r="F23" s="291" t="s">
        <v>40</v>
      </c>
      <c r="G23" s="292">
        <v>68974710</v>
      </c>
      <c r="H23" s="292">
        <v>75823308</v>
      </c>
    </row>
    <row r="24" spans="1:8" ht="15">
      <c r="A24" s="291" t="s">
        <v>406</v>
      </c>
      <c r="B24" s="291" t="s">
        <v>407</v>
      </c>
      <c r="C24" s="292">
        <v>909582347</v>
      </c>
      <c r="D24" s="292">
        <v>1136805288</v>
      </c>
      <c r="E24" s="291" t="s">
        <v>406</v>
      </c>
      <c r="F24" s="291" t="s">
        <v>407</v>
      </c>
      <c r="G24" s="292">
        <v>178779952</v>
      </c>
      <c r="H24" s="292">
        <v>204398484</v>
      </c>
    </row>
    <row r="25" spans="2:8" ht="15">
      <c r="B25" s="235"/>
      <c r="C25" s="240"/>
      <c r="D25" s="240"/>
      <c r="E25" s="240"/>
      <c r="F25" s="235"/>
      <c r="G25" s="240"/>
      <c r="H25" s="240"/>
    </row>
    <row r="26" spans="2:8" ht="13.5">
      <c r="B26" s="236"/>
      <c r="C26" s="239"/>
      <c r="D26" s="239"/>
      <c r="E26" s="239"/>
      <c r="F26" s="236"/>
      <c r="G26" s="239"/>
      <c r="H26" s="239"/>
    </row>
    <row r="27" spans="2:8" ht="15">
      <c r="B27" s="235" t="s">
        <v>136</v>
      </c>
      <c r="C27" s="163">
        <f>'Table 1'!$N$1</f>
        <v>2020</v>
      </c>
      <c r="D27" s="163">
        <f>'Table 1'!$O$1</f>
        <v>2019</v>
      </c>
      <c r="E27" s="235"/>
      <c r="F27" s="235" t="s">
        <v>137</v>
      </c>
      <c r="G27" s="163">
        <f>'Table 1'!$N$1</f>
        <v>2020</v>
      </c>
      <c r="H27" s="163">
        <f>'Table 1'!$O$1</f>
        <v>2019</v>
      </c>
    </row>
    <row r="28" spans="1:8" ht="15">
      <c r="A28" s="290" t="s">
        <v>146</v>
      </c>
      <c r="B28" s="290" t="s">
        <v>160</v>
      </c>
      <c r="C28" s="290" t="s">
        <v>157</v>
      </c>
      <c r="D28" s="290" t="s">
        <v>158</v>
      </c>
      <c r="E28" s="290" t="s">
        <v>146</v>
      </c>
      <c r="F28" s="290" t="s">
        <v>160</v>
      </c>
      <c r="G28" s="290" t="s">
        <v>157</v>
      </c>
      <c r="H28" s="290" t="s">
        <v>158</v>
      </c>
    </row>
    <row r="29" spans="1:8" ht="15">
      <c r="A29" s="291" t="s">
        <v>223</v>
      </c>
      <c r="B29" s="291" t="s">
        <v>67</v>
      </c>
      <c r="C29" s="292">
        <v>16338892</v>
      </c>
      <c r="D29" s="292">
        <v>19042621</v>
      </c>
      <c r="E29" s="291" t="s">
        <v>219</v>
      </c>
      <c r="F29" s="291" t="s">
        <v>61</v>
      </c>
      <c r="G29" s="292">
        <v>14821849</v>
      </c>
      <c r="H29" s="292">
        <v>18594095</v>
      </c>
    </row>
    <row r="30" spans="1:8" ht="15">
      <c r="A30" s="291" t="s">
        <v>225</v>
      </c>
      <c r="B30" s="291" t="s">
        <v>70</v>
      </c>
      <c r="C30" s="292">
        <v>33496637</v>
      </c>
      <c r="D30" s="292">
        <v>28289636</v>
      </c>
      <c r="E30" s="291" t="s">
        <v>223</v>
      </c>
      <c r="F30" s="291" t="s">
        <v>67</v>
      </c>
      <c r="G30" s="292">
        <v>49453488</v>
      </c>
      <c r="H30" s="292">
        <v>59222206</v>
      </c>
    </row>
    <row r="31" spans="1:8" ht="15">
      <c r="A31" s="291" t="s">
        <v>228</v>
      </c>
      <c r="B31" s="291" t="s">
        <v>71</v>
      </c>
      <c r="C31" s="292">
        <v>20508929</v>
      </c>
      <c r="D31" s="292">
        <v>8333322</v>
      </c>
      <c r="E31" s="291" t="s">
        <v>225</v>
      </c>
      <c r="F31" s="291" t="s">
        <v>70</v>
      </c>
      <c r="G31" s="292">
        <v>54779550</v>
      </c>
      <c r="H31" s="292">
        <v>59650153</v>
      </c>
    </row>
    <row r="32" spans="1:8" ht="15">
      <c r="A32" s="291" t="s">
        <v>231</v>
      </c>
      <c r="B32" s="291" t="s">
        <v>72</v>
      </c>
      <c r="C32" s="292">
        <v>10843058</v>
      </c>
      <c r="D32" s="292">
        <v>10339853</v>
      </c>
      <c r="E32" s="291" t="s">
        <v>228</v>
      </c>
      <c r="F32" s="291" t="s">
        <v>71</v>
      </c>
      <c r="G32" s="292">
        <v>23154394</v>
      </c>
      <c r="H32" s="292">
        <v>26957257</v>
      </c>
    </row>
    <row r="33" spans="1:8" ht="15">
      <c r="A33" s="291" t="s">
        <v>232</v>
      </c>
      <c r="B33" s="291" t="s">
        <v>233</v>
      </c>
      <c r="C33" s="292">
        <v>415572318</v>
      </c>
      <c r="D33" s="292">
        <v>475203546</v>
      </c>
      <c r="E33" s="291" t="s">
        <v>232</v>
      </c>
      <c r="F33" s="291" t="s">
        <v>233</v>
      </c>
      <c r="G33" s="292">
        <v>44428601</v>
      </c>
      <c r="H33" s="292">
        <v>55297495</v>
      </c>
    </row>
    <row r="34" spans="1:8" ht="15">
      <c r="A34" s="291" t="s">
        <v>234</v>
      </c>
      <c r="B34" s="291" t="s">
        <v>235</v>
      </c>
      <c r="C34" s="292">
        <v>14049825</v>
      </c>
      <c r="D34" s="292">
        <v>14459839</v>
      </c>
      <c r="E34" s="291" t="s">
        <v>234</v>
      </c>
      <c r="F34" s="291" t="s">
        <v>235</v>
      </c>
      <c r="G34" s="292">
        <v>18017584</v>
      </c>
      <c r="H34" s="292">
        <v>20510286</v>
      </c>
    </row>
    <row r="35" spans="1:8" ht="15">
      <c r="A35" s="291" t="s">
        <v>406</v>
      </c>
      <c r="B35" s="291" t="s">
        <v>407</v>
      </c>
      <c r="C35" s="292">
        <v>6203217</v>
      </c>
      <c r="D35" s="292">
        <v>22908905</v>
      </c>
      <c r="E35" s="291" t="s">
        <v>406</v>
      </c>
      <c r="F35" s="291" t="s">
        <v>407</v>
      </c>
      <c r="G35" s="292">
        <v>41922372</v>
      </c>
      <c r="H35" s="292">
        <v>64844828</v>
      </c>
    </row>
    <row r="36" spans="2:8" ht="15">
      <c r="B36" s="235"/>
      <c r="C36" s="240"/>
      <c r="D36" s="240"/>
      <c r="E36" s="240"/>
      <c r="F36" s="235"/>
      <c r="G36" s="240"/>
      <c r="H36" s="240"/>
    </row>
    <row r="38" spans="2:6" ht="13.5">
      <c r="B38" s="236"/>
      <c r="C38" s="239"/>
      <c r="D38" s="239"/>
      <c r="E38" s="239"/>
      <c r="F38" s="236"/>
    </row>
    <row r="39" spans="2:6" ht="13.5">
      <c r="B39" s="236"/>
      <c r="C39" s="239"/>
      <c r="D39" s="239"/>
      <c r="E39" s="239"/>
      <c r="F39" s="236"/>
    </row>
    <row r="40" spans="2:6" ht="13.5">
      <c r="B40" s="236"/>
      <c r="C40" s="239"/>
      <c r="D40" s="239"/>
      <c r="E40" s="239"/>
      <c r="F40" s="236"/>
    </row>
    <row r="41" spans="2:6" ht="13.5">
      <c r="B41" s="236"/>
      <c r="C41" s="239"/>
      <c r="D41" s="239"/>
      <c r="E41" s="239"/>
      <c r="F41" s="236"/>
    </row>
    <row r="42" spans="2:6" ht="13.5">
      <c r="B42" s="236"/>
      <c r="C42" s="239"/>
      <c r="D42" s="239"/>
      <c r="E42" s="239"/>
      <c r="F42" s="236"/>
    </row>
    <row r="43" spans="2:6" ht="13.5">
      <c r="B43" s="236"/>
      <c r="C43" s="236"/>
      <c r="D43" s="236"/>
      <c r="E43" s="236"/>
      <c r="F43" s="236"/>
    </row>
    <row r="44" spans="2:6" ht="13.5">
      <c r="B44" s="236"/>
      <c r="C44" s="236"/>
      <c r="D44" s="236"/>
      <c r="E44" s="236"/>
      <c r="F44" s="236"/>
    </row>
    <row r="45" spans="2:6" ht="13.5">
      <c r="B45" s="236"/>
      <c r="C45" s="236"/>
      <c r="D45" s="236"/>
      <c r="E45" s="236"/>
      <c r="F45" s="236"/>
    </row>
    <row r="46" spans="2:6" ht="13.5">
      <c r="B46" s="236"/>
      <c r="C46" s="236"/>
      <c r="D46" s="236"/>
      <c r="E46" s="236"/>
      <c r="F46" s="236"/>
    </row>
    <row r="47" spans="2:6" ht="13.5">
      <c r="B47" s="236"/>
      <c r="C47" s="236"/>
      <c r="D47" s="236"/>
      <c r="E47" s="236"/>
      <c r="F47" s="236"/>
    </row>
    <row r="48" spans="2:6" ht="13.5">
      <c r="B48" s="236"/>
      <c r="C48" s="236"/>
      <c r="D48" s="236"/>
      <c r="E48" s="236"/>
      <c r="F48" s="236"/>
    </row>
    <row r="49" spans="2:6" ht="13.5">
      <c r="B49" s="236"/>
      <c r="C49" s="236"/>
      <c r="D49" s="236"/>
      <c r="E49" s="236"/>
      <c r="F49" s="236"/>
    </row>
    <row r="50" spans="2:6" ht="13.5">
      <c r="B50" s="236"/>
      <c r="C50" s="236"/>
      <c r="D50" s="236"/>
      <c r="E50" s="236"/>
      <c r="F50" s="236"/>
    </row>
    <row r="51" spans="2:6" ht="13.5">
      <c r="B51" s="236"/>
      <c r="C51" s="236"/>
      <c r="D51" s="236"/>
      <c r="E51" s="236"/>
      <c r="F51" s="236"/>
    </row>
    <row r="52" spans="5:6" ht="13.5">
      <c r="E52" s="236"/>
      <c r="F52" s="236"/>
    </row>
    <row r="53" spans="2:6" ht="13.5">
      <c r="B53" s="236"/>
      <c r="C53" s="236"/>
      <c r="D53" s="236"/>
      <c r="E53" s="236"/>
      <c r="F53" s="236"/>
    </row>
    <row r="54" spans="2:6" ht="13.5">
      <c r="B54" s="236"/>
      <c r="C54" s="236"/>
      <c r="D54" s="236"/>
      <c r="E54" s="236"/>
      <c r="F54" s="236"/>
    </row>
    <row r="55" spans="2:6" ht="13.5">
      <c r="B55" s="236"/>
      <c r="C55" s="236"/>
      <c r="D55" s="236"/>
      <c r="E55" s="236"/>
      <c r="F55" s="236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31"/>
  <sheetViews>
    <sheetView workbookViewId="0" topLeftCell="A1">
      <selection activeCell="L32" sqref="A32:IV46"/>
    </sheetView>
  </sheetViews>
  <sheetFormatPr defaultColWidth="9.140625" defaultRowHeight="12.75"/>
  <cols>
    <col min="1" max="16384" width="9.140625" style="282" customWidth="1"/>
  </cols>
  <sheetData>
    <row r="2" spans="1:11" ht="18">
      <c r="A2" s="310" t="s">
        <v>167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1:11" ht="12.75" customHeight="1">
      <c r="A3" s="309" t="s">
        <v>422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2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2.75" customHeight="1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</row>
    <row r="6" spans="1:11" ht="12.7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ht="12.75" customHeight="1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</row>
    <row r="8" spans="1:11" ht="12.75" customHeight="1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</row>
    <row r="9" spans="1:11" ht="12.75" customHeight="1">
      <c r="A9" s="309" t="s">
        <v>423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</row>
    <row r="10" spans="1:11" ht="12.75" customHeight="1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</row>
    <row r="11" spans="1:11" ht="12.75" customHeight="1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</row>
    <row r="12" spans="1:11" ht="12.75" customHeight="1">
      <c r="A12" s="309"/>
      <c r="B12" s="309"/>
      <c r="C12" s="309"/>
      <c r="D12" s="309"/>
      <c r="E12" s="309"/>
      <c r="F12" s="309"/>
      <c r="G12" s="309"/>
      <c r="H12" s="309"/>
      <c r="I12" s="309"/>
      <c r="J12" s="309"/>
      <c r="K12" s="309"/>
    </row>
    <row r="13" spans="1:11" ht="12.75" customHeight="1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</row>
    <row r="14" spans="1:11" ht="12.75" customHeight="1">
      <c r="A14" s="309"/>
      <c r="B14" s="309"/>
      <c r="C14" s="309"/>
      <c r="D14" s="309"/>
      <c r="E14" s="309"/>
      <c r="F14" s="309"/>
      <c r="G14" s="309"/>
      <c r="H14" s="309"/>
      <c r="I14" s="309"/>
      <c r="J14" s="309"/>
      <c r="K14" s="309"/>
    </row>
    <row r="15" spans="1:11" ht="12.75" customHeight="1">
      <c r="A15" s="309"/>
      <c r="B15" s="309"/>
      <c r="C15" s="309"/>
      <c r="D15" s="309"/>
      <c r="E15" s="309"/>
      <c r="F15" s="309"/>
      <c r="G15" s="309"/>
      <c r="H15" s="309"/>
      <c r="I15" s="309"/>
      <c r="J15" s="309"/>
      <c r="K15" s="309"/>
    </row>
    <row r="16" spans="1:11" ht="18">
      <c r="A16" s="310" t="s">
        <v>168</v>
      </c>
      <c r="B16" s="310"/>
      <c r="C16" s="310"/>
      <c r="D16" s="310"/>
      <c r="E16" s="310"/>
      <c r="F16" s="310"/>
      <c r="G16" s="310"/>
      <c r="H16" s="310"/>
      <c r="I16" s="310"/>
      <c r="J16" s="310"/>
      <c r="K16" s="310"/>
    </row>
    <row r="17" spans="1:11" ht="12.75" customHeight="1">
      <c r="A17" s="309" t="s">
        <v>424</v>
      </c>
      <c r="B17" s="309"/>
      <c r="C17" s="309"/>
      <c r="D17" s="309"/>
      <c r="E17" s="309"/>
      <c r="F17" s="309"/>
      <c r="G17" s="309"/>
      <c r="H17" s="309"/>
      <c r="I17" s="309"/>
      <c r="J17" s="309"/>
      <c r="K17" s="309"/>
    </row>
    <row r="18" spans="1:11" ht="12.75" customHeight="1">
      <c r="A18" s="309"/>
      <c r="B18" s="309"/>
      <c r="C18" s="309"/>
      <c r="D18" s="309"/>
      <c r="E18" s="309"/>
      <c r="F18" s="309"/>
      <c r="G18" s="309"/>
      <c r="H18" s="309"/>
      <c r="I18" s="309"/>
      <c r="J18" s="309"/>
      <c r="K18" s="309"/>
    </row>
    <row r="19" spans="1:11" ht="12.75" customHeight="1">
      <c r="A19" s="309"/>
      <c r="B19" s="309"/>
      <c r="C19" s="309"/>
      <c r="D19" s="309"/>
      <c r="E19" s="309"/>
      <c r="F19" s="309"/>
      <c r="G19" s="309"/>
      <c r="H19" s="309"/>
      <c r="I19" s="309"/>
      <c r="J19" s="309"/>
      <c r="K19" s="309"/>
    </row>
    <row r="20" spans="1:11" ht="12.75" customHeight="1">
      <c r="A20" s="309"/>
      <c r="B20" s="309"/>
      <c r="C20" s="309"/>
      <c r="D20" s="309"/>
      <c r="E20" s="309"/>
      <c r="F20" s="309"/>
      <c r="G20" s="309"/>
      <c r="H20" s="309"/>
      <c r="I20" s="309"/>
      <c r="J20" s="309"/>
      <c r="K20" s="309"/>
    </row>
    <row r="21" spans="1:11" ht="12.75" customHeight="1">
      <c r="A21" s="309"/>
      <c r="B21" s="309"/>
      <c r="C21" s="309"/>
      <c r="D21" s="309"/>
      <c r="E21" s="309"/>
      <c r="F21" s="309"/>
      <c r="G21" s="309"/>
      <c r="H21" s="309"/>
      <c r="I21" s="309"/>
      <c r="J21" s="309"/>
      <c r="K21" s="309"/>
    </row>
    <row r="22" spans="1:11" ht="12.75" customHeight="1">
      <c r="A22" s="309"/>
      <c r="B22" s="309"/>
      <c r="C22" s="309"/>
      <c r="D22" s="309"/>
      <c r="E22" s="309"/>
      <c r="F22" s="309"/>
      <c r="G22" s="309"/>
      <c r="H22" s="309"/>
      <c r="I22" s="309"/>
      <c r="J22" s="309"/>
      <c r="K22" s="309"/>
    </row>
    <row r="23" spans="1:11" ht="12.75" customHeight="1">
      <c r="A23" s="309" t="s">
        <v>425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</row>
    <row r="24" spans="1:11" ht="12.75" customHeight="1">
      <c r="A24" s="309"/>
      <c r="B24" s="309"/>
      <c r="C24" s="309"/>
      <c r="D24" s="309"/>
      <c r="E24" s="309"/>
      <c r="F24" s="309"/>
      <c r="G24" s="309"/>
      <c r="H24" s="309"/>
      <c r="I24" s="309"/>
      <c r="J24" s="309"/>
      <c r="K24" s="309"/>
    </row>
    <row r="25" spans="1:11" ht="12.75" customHeight="1">
      <c r="A25" s="309"/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  <row r="26" spans="1:11" ht="12.75" customHeight="1">
      <c r="A26" s="309"/>
      <c r="B26" s="309"/>
      <c r="C26" s="309"/>
      <c r="D26" s="309"/>
      <c r="E26" s="309"/>
      <c r="F26" s="309"/>
      <c r="G26" s="309"/>
      <c r="H26" s="309"/>
      <c r="I26" s="309"/>
      <c r="J26" s="309"/>
      <c r="K26" s="309"/>
    </row>
    <row r="27" spans="1:11" ht="12.75" customHeight="1">
      <c r="A27" s="309"/>
      <c r="B27" s="309"/>
      <c r="C27" s="309"/>
      <c r="D27" s="309"/>
      <c r="E27" s="309"/>
      <c r="F27" s="309"/>
      <c r="G27" s="309"/>
      <c r="H27" s="309"/>
      <c r="I27" s="309"/>
      <c r="J27" s="309"/>
      <c r="K27" s="309"/>
    </row>
    <row r="28" spans="1:11" ht="12.75" customHeight="1">
      <c r="A28" s="309"/>
      <c r="B28" s="309"/>
      <c r="C28" s="309"/>
      <c r="D28" s="309"/>
      <c r="E28" s="309"/>
      <c r="F28" s="309"/>
      <c r="G28" s="309"/>
      <c r="H28" s="309"/>
      <c r="I28" s="309"/>
      <c r="J28" s="309"/>
      <c r="K28" s="309"/>
    </row>
    <row r="29" spans="1:11" ht="12.75" customHeight="1">
      <c r="A29" s="309"/>
      <c r="B29" s="309"/>
      <c r="C29" s="309"/>
      <c r="D29" s="309"/>
      <c r="E29" s="309"/>
      <c r="F29" s="309"/>
      <c r="G29" s="309"/>
      <c r="H29" s="309"/>
      <c r="I29" s="309"/>
      <c r="J29" s="309"/>
      <c r="K29" s="309"/>
    </row>
    <row r="30" spans="1:11" ht="12.75" customHeight="1">
      <c r="A30" s="309"/>
      <c r="B30" s="309"/>
      <c r="C30" s="309"/>
      <c r="D30" s="309"/>
      <c r="E30" s="309"/>
      <c r="F30" s="309"/>
      <c r="G30" s="309"/>
      <c r="H30" s="309"/>
      <c r="I30" s="309"/>
      <c r="J30" s="309"/>
      <c r="K30" s="309"/>
    </row>
    <row r="31" spans="1:11" ht="12.75" customHeight="1">
      <c r="A31" s="309"/>
      <c r="B31" s="309"/>
      <c r="C31" s="309"/>
      <c r="D31" s="309"/>
      <c r="E31" s="309"/>
      <c r="F31" s="309"/>
      <c r="G31" s="309"/>
      <c r="H31" s="309"/>
      <c r="I31" s="309"/>
      <c r="J31" s="309"/>
      <c r="K31" s="309"/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mergeCells count="6">
    <mergeCell ref="A17:K22"/>
    <mergeCell ref="A23:K31"/>
    <mergeCell ref="A2:K2"/>
    <mergeCell ref="A3:K8"/>
    <mergeCell ref="A9:K15"/>
    <mergeCell ref="A16:K16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zoomScale="90" zoomScaleNormal="90" workbookViewId="0" topLeftCell="A25">
      <selection activeCell="L39" sqref="L39"/>
    </sheetView>
  </sheetViews>
  <sheetFormatPr defaultColWidth="9.140625" defaultRowHeight="12.75"/>
  <cols>
    <col min="1" max="1" width="3.7109375" style="5" customWidth="1"/>
    <col min="2" max="2" width="46.421875" style="5" customWidth="1"/>
    <col min="3" max="4" width="14.00390625" style="5" customWidth="1"/>
    <col min="5" max="5" width="12.57421875" style="5" customWidth="1"/>
    <col min="6" max="6" width="12.421875" style="5" customWidth="1"/>
    <col min="7" max="8" width="12.57421875" style="5" customWidth="1"/>
    <col min="9" max="9" width="14.140625" style="5" customWidth="1"/>
    <col min="10" max="10" width="13.57421875" style="5" customWidth="1"/>
    <col min="11" max="13" width="9.140625" style="5" customWidth="1"/>
    <col min="14" max="14" width="11.140625" style="5" customWidth="1"/>
    <col min="15" max="15" width="13.140625" style="5" customWidth="1"/>
    <col min="16" max="22" width="9.140625" style="5" customWidth="1"/>
    <col min="23" max="16384" width="9.140625" style="5" customWidth="1"/>
  </cols>
  <sheetData>
    <row r="1" spans="1:19" ht="14.25" customHeight="1">
      <c r="A1" s="1"/>
      <c r="B1" s="311" t="s">
        <v>140</v>
      </c>
      <c r="C1" s="311"/>
      <c r="D1" s="311"/>
      <c r="E1" s="311"/>
      <c r="F1" s="311"/>
      <c r="G1" s="311"/>
      <c r="H1" s="311"/>
      <c r="I1" s="311"/>
      <c r="J1" s="311"/>
      <c r="K1" s="4"/>
      <c r="L1" s="4"/>
      <c r="M1" s="236" t="s">
        <v>179</v>
      </c>
      <c r="N1" s="236">
        <v>2020</v>
      </c>
      <c r="O1" s="236">
        <v>2019</v>
      </c>
      <c r="P1" s="4"/>
      <c r="Q1" s="4"/>
      <c r="R1" s="4"/>
      <c r="S1" s="4"/>
    </row>
    <row r="2" spans="1:19" ht="14.25" customHeight="1">
      <c r="A2" s="3"/>
      <c r="B2" s="311" t="str">
        <f>UPPER('Table 1'!$M$1)&amp;" "&amp;'Table 1'!$N$1&amp;" WITH THE CORRESPONDING MONTH OF "&amp;'Table 1'!$O$1</f>
        <v>DECEMBER  2020 WITH THE CORRESPONDING MONTH OF 2019</v>
      </c>
      <c r="C2" s="311"/>
      <c r="D2" s="311"/>
      <c r="E2" s="311"/>
      <c r="F2" s="311"/>
      <c r="G2" s="311"/>
      <c r="H2" s="311"/>
      <c r="I2" s="311"/>
      <c r="J2" s="311"/>
      <c r="K2" s="4"/>
      <c r="L2" s="4"/>
      <c r="M2" s="4"/>
      <c r="N2" s="4"/>
      <c r="O2" s="4" t="s">
        <v>161</v>
      </c>
      <c r="P2" s="4"/>
      <c r="Q2" s="4"/>
      <c r="R2" s="4"/>
      <c r="S2" s="4"/>
    </row>
    <row r="3" spans="1:19" ht="15">
      <c r="A3" s="3"/>
      <c r="B3" s="6" t="s">
        <v>0</v>
      </c>
      <c r="C3" s="3"/>
      <c r="D3" s="3"/>
      <c r="E3" s="3"/>
      <c r="F3" s="1"/>
      <c r="G3" s="1"/>
      <c r="H3" s="1"/>
      <c r="I3" s="1"/>
      <c r="J3" s="1"/>
      <c r="K3" s="4"/>
      <c r="L3" s="4"/>
      <c r="M3" s="4"/>
      <c r="N3" s="4"/>
      <c r="O3" s="4"/>
      <c r="P3" s="4"/>
      <c r="Q3" s="4"/>
      <c r="R3" s="4"/>
      <c r="S3" s="4"/>
    </row>
    <row r="4" spans="1:22" ht="14.2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3"/>
      <c r="B5" s="7"/>
      <c r="C5" s="7"/>
      <c r="D5" s="7"/>
      <c r="E5" s="7"/>
      <c r="F5" s="7"/>
      <c r="G5" s="7"/>
      <c r="H5" s="7"/>
      <c r="I5" s="7"/>
      <c r="J5" s="8" t="s">
        <v>1</v>
      </c>
      <c r="K5" s="4"/>
      <c r="L5" s="4"/>
      <c r="M5" s="290" t="s">
        <v>147</v>
      </c>
      <c r="N5" s="290" t="s">
        <v>148</v>
      </c>
      <c r="O5" s="290" t="s">
        <v>149</v>
      </c>
      <c r="P5" s="290" t="s">
        <v>150</v>
      </c>
      <c r="Q5" s="290" t="s">
        <v>151</v>
      </c>
      <c r="R5" s="290" t="s">
        <v>152</v>
      </c>
      <c r="S5" s="290" t="s">
        <v>153</v>
      </c>
      <c r="T5" s="290" t="s">
        <v>154</v>
      </c>
      <c r="U5" s="290" t="s">
        <v>155</v>
      </c>
      <c r="V5" s="290" t="s">
        <v>156</v>
      </c>
    </row>
    <row r="6" spans="1:22" ht="15.75" thickBot="1">
      <c r="A6" s="1"/>
      <c r="B6" s="9" t="s">
        <v>2</v>
      </c>
      <c r="C6" s="10" t="s">
        <v>3</v>
      </c>
      <c r="D6" s="11"/>
      <c r="E6" s="12"/>
      <c r="F6" s="13"/>
      <c r="G6" s="14" t="s">
        <v>4</v>
      </c>
      <c r="H6" s="12"/>
      <c r="I6" s="13"/>
      <c r="J6" s="15"/>
      <c r="K6" s="4"/>
      <c r="L6" s="4"/>
      <c r="M6" s="291" t="s">
        <v>180</v>
      </c>
      <c r="N6" s="291" t="s">
        <v>181</v>
      </c>
      <c r="O6" s="292">
        <v>48631446</v>
      </c>
      <c r="P6" s="292">
        <v>52458168</v>
      </c>
      <c r="Q6" s="292">
        <v>5339360</v>
      </c>
      <c r="R6" s="292">
        <v>5573467</v>
      </c>
      <c r="S6" s="292">
        <v>282348</v>
      </c>
      <c r="T6" s="292">
        <v>21058</v>
      </c>
      <c r="U6" s="292">
        <v>5621708</v>
      </c>
      <c r="V6" s="292">
        <v>5594525</v>
      </c>
    </row>
    <row r="7" spans="1:22" ht="16.5" thickTop="1">
      <c r="A7" s="1"/>
      <c r="B7" s="18" t="s">
        <v>5</v>
      </c>
      <c r="C7" s="19"/>
      <c r="D7" s="20"/>
      <c r="E7" s="21" t="s">
        <v>6</v>
      </c>
      <c r="F7" s="22"/>
      <c r="G7" s="21" t="s">
        <v>7</v>
      </c>
      <c r="H7" s="22"/>
      <c r="I7" s="21" t="s">
        <v>8</v>
      </c>
      <c r="J7" s="20"/>
      <c r="K7" s="23"/>
      <c r="L7" s="23"/>
      <c r="M7" s="291" t="s">
        <v>182</v>
      </c>
      <c r="N7" s="291" t="s">
        <v>183</v>
      </c>
      <c r="O7" s="292">
        <v>10752376</v>
      </c>
      <c r="P7" s="292">
        <v>10547098</v>
      </c>
      <c r="Q7" s="292">
        <v>6229937</v>
      </c>
      <c r="R7" s="292">
        <v>5263855</v>
      </c>
      <c r="S7" s="292">
        <v>271998</v>
      </c>
      <c r="T7" s="292">
        <v>93278</v>
      </c>
      <c r="U7" s="292">
        <v>6501935</v>
      </c>
      <c r="V7" s="292">
        <v>5357133</v>
      </c>
    </row>
    <row r="8" spans="1:22" ht="15.75">
      <c r="A8" s="1"/>
      <c r="B8" s="24"/>
      <c r="C8" s="24"/>
      <c r="D8" s="25"/>
      <c r="E8" s="1"/>
      <c r="F8" s="11"/>
      <c r="G8" s="1"/>
      <c r="H8" s="11"/>
      <c r="I8" s="3"/>
      <c r="J8" s="25"/>
      <c r="K8" s="23"/>
      <c r="L8" s="23"/>
      <c r="M8" s="291" t="s">
        <v>184</v>
      </c>
      <c r="N8" s="291" t="s">
        <v>185</v>
      </c>
      <c r="O8" s="292">
        <v>8010536</v>
      </c>
      <c r="P8" s="292">
        <v>4395900</v>
      </c>
      <c r="Q8" s="292">
        <v>993827</v>
      </c>
      <c r="R8" s="292">
        <v>1220755</v>
      </c>
      <c r="S8" s="292">
        <v>0</v>
      </c>
      <c r="T8" s="292">
        <v>11193</v>
      </c>
      <c r="U8" s="292">
        <v>993827</v>
      </c>
      <c r="V8" s="292">
        <v>1231948</v>
      </c>
    </row>
    <row r="9" spans="1:22" ht="15.75">
      <c r="A9" s="26"/>
      <c r="B9" s="274"/>
      <c r="C9" s="72" t="str">
        <f>'Table 1'!$N$1&amp;"*"</f>
        <v>2020*</v>
      </c>
      <c r="D9" s="73">
        <f>'Table 1'!$O$1</f>
        <v>2019</v>
      </c>
      <c r="E9" s="72" t="str">
        <f>'Table 1'!$N$1&amp;"*"</f>
        <v>2020*</v>
      </c>
      <c r="F9" s="73">
        <f>'Table 1'!$O$1</f>
        <v>2019</v>
      </c>
      <c r="G9" s="72" t="str">
        <f>'Table 1'!$N$1&amp;"*"</f>
        <v>2020*</v>
      </c>
      <c r="H9" s="73">
        <f>'Table 1'!$O$1</f>
        <v>2019</v>
      </c>
      <c r="I9" s="72" t="str">
        <f>'Table 1'!$N$1&amp;"*"</f>
        <v>2020*</v>
      </c>
      <c r="J9" s="73">
        <f>'Table 1'!$O$1</f>
        <v>2019</v>
      </c>
      <c r="K9" s="23"/>
      <c r="L9" s="23"/>
      <c r="M9" s="291" t="s">
        <v>186</v>
      </c>
      <c r="N9" s="291" t="s">
        <v>187</v>
      </c>
      <c r="O9" s="292">
        <v>42627905</v>
      </c>
      <c r="P9" s="292">
        <v>72253024</v>
      </c>
      <c r="Q9" s="292">
        <v>705946</v>
      </c>
      <c r="R9" s="292">
        <v>39445</v>
      </c>
      <c r="S9" s="292">
        <v>6318763</v>
      </c>
      <c r="T9" s="292">
        <v>28167282</v>
      </c>
      <c r="U9" s="292">
        <v>7024709</v>
      </c>
      <c r="V9" s="292">
        <v>28206727</v>
      </c>
    </row>
    <row r="10" spans="1:22" ht="15.75">
      <c r="A10" s="26"/>
      <c r="B10" s="9"/>
      <c r="C10" s="27"/>
      <c r="D10" s="28"/>
      <c r="E10" s="26"/>
      <c r="F10" s="28"/>
      <c r="G10" s="26"/>
      <c r="H10" s="28"/>
      <c r="I10" s="26"/>
      <c r="J10" s="28"/>
      <c r="K10" s="23"/>
      <c r="L10" s="23"/>
      <c r="M10" s="291" t="s">
        <v>188</v>
      </c>
      <c r="N10" s="291" t="s">
        <v>189</v>
      </c>
      <c r="O10" s="292">
        <v>1348432</v>
      </c>
      <c r="P10" s="292">
        <v>1135026</v>
      </c>
      <c r="Q10" s="292">
        <v>160411</v>
      </c>
      <c r="R10" s="292">
        <v>236067</v>
      </c>
      <c r="S10" s="292">
        <v>0</v>
      </c>
      <c r="T10" s="292">
        <v>2059</v>
      </c>
      <c r="U10" s="292">
        <v>160411</v>
      </c>
      <c r="V10" s="292">
        <v>238126</v>
      </c>
    </row>
    <row r="11" spans="1:22" ht="15.75" customHeight="1">
      <c r="A11" s="29"/>
      <c r="B11" s="30" t="s">
        <v>9</v>
      </c>
      <c r="C11" s="31">
        <f aca="true" t="shared" si="0" ref="C11:J11">O6</f>
        <v>48631446</v>
      </c>
      <c r="D11" s="32">
        <f t="shared" si="0"/>
        <v>52458168</v>
      </c>
      <c r="E11" s="33">
        <f t="shared" si="0"/>
        <v>5339360</v>
      </c>
      <c r="F11" s="32">
        <f t="shared" si="0"/>
        <v>5573467</v>
      </c>
      <c r="G11" s="33">
        <f t="shared" si="0"/>
        <v>282348</v>
      </c>
      <c r="H11" s="32">
        <f t="shared" si="0"/>
        <v>21058</v>
      </c>
      <c r="I11" s="33">
        <f t="shared" si="0"/>
        <v>5621708</v>
      </c>
      <c r="J11" s="32">
        <f t="shared" si="0"/>
        <v>5594525</v>
      </c>
      <c r="K11" s="23"/>
      <c r="L11" s="34"/>
      <c r="M11" s="291" t="s">
        <v>190</v>
      </c>
      <c r="N11" s="291" t="s">
        <v>191</v>
      </c>
      <c r="O11" s="292">
        <v>31136049</v>
      </c>
      <c r="P11" s="292">
        <v>25507218</v>
      </c>
      <c r="Q11" s="292">
        <v>5320068</v>
      </c>
      <c r="R11" s="292">
        <v>4405819</v>
      </c>
      <c r="S11" s="292">
        <v>3218073</v>
      </c>
      <c r="T11" s="292">
        <v>2192145</v>
      </c>
      <c r="U11" s="292">
        <v>8538141</v>
      </c>
      <c r="V11" s="292">
        <v>6597964</v>
      </c>
    </row>
    <row r="12" spans="1:22" ht="15">
      <c r="A12" s="35"/>
      <c r="B12" s="30"/>
      <c r="C12" s="31"/>
      <c r="D12" s="32"/>
      <c r="E12" s="33"/>
      <c r="F12" s="32"/>
      <c r="G12" s="33"/>
      <c r="H12" s="32"/>
      <c r="I12" s="33"/>
      <c r="J12" s="32"/>
      <c r="K12" s="26"/>
      <c r="L12" s="26"/>
      <c r="M12" s="291" t="s">
        <v>192</v>
      </c>
      <c r="N12" s="291" t="s">
        <v>193</v>
      </c>
      <c r="O12" s="292">
        <v>32317628</v>
      </c>
      <c r="P12" s="292">
        <v>31203285</v>
      </c>
      <c r="Q12" s="292">
        <v>4755163</v>
      </c>
      <c r="R12" s="292">
        <v>5388465</v>
      </c>
      <c r="S12" s="292">
        <v>862027</v>
      </c>
      <c r="T12" s="292">
        <v>238063</v>
      </c>
      <c r="U12" s="292">
        <v>5617190</v>
      </c>
      <c r="V12" s="292">
        <v>5626528</v>
      </c>
    </row>
    <row r="13" spans="1:22" ht="15">
      <c r="A13" s="29"/>
      <c r="B13" s="30" t="s">
        <v>10</v>
      </c>
      <c r="C13" s="31">
        <f>O7</f>
        <v>10752376</v>
      </c>
      <c r="D13" s="33">
        <f aca="true" t="shared" si="1" ref="D13:J13">P7</f>
        <v>10547098</v>
      </c>
      <c r="E13" s="31">
        <f t="shared" si="1"/>
        <v>6229937</v>
      </c>
      <c r="F13" s="33">
        <f t="shared" si="1"/>
        <v>5263855</v>
      </c>
      <c r="G13" s="31">
        <f t="shared" si="1"/>
        <v>271998</v>
      </c>
      <c r="H13" s="33">
        <f t="shared" si="1"/>
        <v>93278</v>
      </c>
      <c r="I13" s="31">
        <f t="shared" si="1"/>
        <v>6501935</v>
      </c>
      <c r="J13" s="32">
        <f t="shared" si="1"/>
        <v>5357133</v>
      </c>
      <c r="K13" s="26"/>
      <c r="L13" s="35"/>
      <c r="M13" s="291" t="s">
        <v>194</v>
      </c>
      <c r="N13" s="291" t="s">
        <v>195</v>
      </c>
      <c r="O13" s="292">
        <v>75945416</v>
      </c>
      <c r="P13" s="292">
        <v>74535150</v>
      </c>
      <c r="Q13" s="292">
        <v>1919324</v>
      </c>
      <c r="R13" s="292">
        <v>3007617</v>
      </c>
      <c r="S13" s="292">
        <v>319291</v>
      </c>
      <c r="T13" s="292">
        <v>626505</v>
      </c>
      <c r="U13" s="292">
        <v>2238615</v>
      </c>
      <c r="V13" s="292">
        <v>3634122</v>
      </c>
    </row>
    <row r="14" spans="1:22" ht="15">
      <c r="A14" s="35"/>
      <c r="B14" s="30"/>
      <c r="C14" s="31"/>
      <c r="D14" s="33"/>
      <c r="E14" s="31"/>
      <c r="F14" s="33"/>
      <c r="G14" s="31"/>
      <c r="H14" s="33"/>
      <c r="I14" s="31"/>
      <c r="J14" s="32"/>
      <c r="K14" s="29"/>
      <c r="L14" s="29"/>
      <c r="M14" s="291" t="s">
        <v>196</v>
      </c>
      <c r="N14" s="291" t="s">
        <v>197</v>
      </c>
      <c r="O14" s="292">
        <v>33375899</v>
      </c>
      <c r="P14" s="292">
        <v>29731202</v>
      </c>
      <c r="Q14" s="292">
        <v>4869423</v>
      </c>
      <c r="R14" s="292">
        <v>4461961</v>
      </c>
      <c r="S14" s="292">
        <v>5113543</v>
      </c>
      <c r="T14" s="292">
        <v>1054662</v>
      </c>
      <c r="U14" s="292">
        <v>9982966</v>
      </c>
      <c r="V14" s="292">
        <v>5516623</v>
      </c>
    </row>
    <row r="15" spans="1:22" ht="15">
      <c r="A15" s="29"/>
      <c r="B15" s="30" t="s">
        <v>11</v>
      </c>
      <c r="C15" s="31">
        <f>O8</f>
        <v>8010536</v>
      </c>
      <c r="D15" s="33">
        <f aca="true" t="shared" si="2" ref="D15:J15">P8</f>
        <v>4395900</v>
      </c>
      <c r="E15" s="31">
        <f t="shared" si="2"/>
        <v>993827</v>
      </c>
      <c r="F15" s="33">
        <f t="shared" si="2"/>
        <v>1220755</v>
      </c>
      <c r="G15" s="31">
        <f t="shared" si="2"/>
        <v>0</v>
      </c>
      <c r="H15" s="33">
        <f t="shared" si="2"/>
        <v>11193</v>
      </c>
      <c r="I15" s="31">
        <f t="shared" si="2"/>
        <v>993827</v>
      </c>
      <c r="J15" s="32">
        <f t="shared" si="2"/>
        <v>1231948</v>
      </c>
      <c r="K15" s="35"/>
      <c r="L15" s="35"/>
      <c r="M15" s="291" t="s">
        <v>198</v>
      </c>
      <c r="N15" s="291" t="s">
        <v>199</v>
      </c>
      <c r="O15" s="292">
        <v>1786848</v>
      </c>
      <c r="P15" s="292">
        <v>1073986</v>
      </c>
      <c r="Q15" s="292">
        <v>953713</v>
      </c>
      <c r="R15" s="292">
        <v>316311</v>
      </c>
      <c r="S15" s="292">
        <v>320</v>
      </c>
      <c r="T15" s="292">
        <v>5250</v>
      </c>
      <c r="U15" s="292">
        <v>954033</v>
      </c>
      <c r="V15" s="292">
        <v>321561</v>
      </c>
    </row>
    <row r="16" spans="1:22" ht="15">
      <c r="A16" s="35"/>
      <c r="B16" s="30" t="s">
        <v>12</v>
      </c>
      <c r="C16" s="37"/>
      <c r="D16" s="46"/>
      <c r="E16" s="37"/>
      <c r="F16" s="46"/>
      <c r="G16" s="37"/>
      <c r="H16" s="46"/>
      <c r="I16" s="37"/>
      <c r="J16" s="36"/>
      <c r="K16" s="38"/>
      <c r="L16" s="38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19" ht="15">
      <c r="A17" s="35"/>
      <c r="B17" s="30"/>
      <c r="C17" s="37"/>
      <c r="D17" s="46"/>
      <c r="E17" s="37"/>
      <c r="F17" s="46"/>
      <c r="G17" s="37"/>
      <c r="H17" s="46"/>
      <c r="I17" s="37"/>
      <c r="J17" s="36"/>
      <c r="K17" s="26"/>
      <c r="L17" s="26"/>
      <c r="M17" s="40"/>
      <c r="N17" s="41"/>
      <c r="O17" s="42"/>
      <c r="P17" s="42"/>
      <c r="Q17" s="42"/>
      <c r="R17" s="42"/>
      <c r="S17" s="4"/>
    </row>
    <row r="18" spans="1:19" ht="15">
      <c r="A18" s="29"/>
      <c r="B18" s="30" t="s">
        <v>13</v>
      </c>
      <c r="C18" s="31">
        <f>O9</f>
        <v>42627905</v>
      </c>
      <c r="D18" s="33">
        <f aca="true" t="shared" si="3" ref="D18:J18">P9</f>
        <v>72253024</v>
      </c>
      <c r="E18" s="31">
        <f t="shared" si="3"/>
        <v>705946</v>
      </c>
      <c r="F18" s="33">
        <f t="shared" si="3"/>
        <v>39445</v>
      </c>
      <c r="G18" s="31">
        <f t="shared" si="3"/>
        <v>6318763</v>
      </c>
      <c r="H18" s="33">
        <f t="shared" si="3"/>
        <v>28167282</v>
      </c>
      <c r="I18" s="31">
        <f t="shared" si="3"/>
        <v>7024709</v>
      </c>
      <c r="J18" s="32">
        <f t="shared" si="3"/>
        <v>28206727</v>
      </c>
      <c r="K18" s="26"/>
      <c r="L18" s="26"/>
      <c r="M18" s="17"/>
      <c r="N18" s="17"/>
      <c r="O18" s="17"/>
      <c r="P18" s="17"/>
      <c r="Q18" s="17"/>
      <c r="R18" s="17"/>
      <c r="S18" s="4"/>
    </row>
    <row r="19" spans="1:19" ht="15">
      <c r="A19" s="35"/>
      <c r="B19" s="30" t="s">
        <v>14</v>
      </c>
      <c r="C19" s="43"/>
      <c r="D19" s="241"/>
      <c r="E19" s="43"/>
      <c r="F19" s="241"/>
      <c r="G19" s="43"/>
      <c r="H19" s="241"/>
      <c r="I19" s="43"/>
      <c r="J19" s="242"/>
      <c r="K19" s="26"/>
      <c r="L19" s="26"/>
      <c r="M19" s="16"/>
      <c r="N19" s="16"/>
      <c r="O19" s="17"/>
      <c r="P19" s="17"/>
      <c r="Q19" s="17"/>
      <c r="R19" s="17"/>
      <c r="S19" s="4"/>
    </row>
    <row r="20" spans="1:19" ht="15">
      <c r="A20" s="35"/>
      <c r="B20" s="44"/>
      <c r="C20" s="43"/>
      <c r="D20" s="241"/>
      <c r="E20" s="43"/>
      <c r="F20" s="241"/>
      <c r="G20" s="43"/>
      <c r="H20" s="241"/>
      <c r="I20" s="43"/>
      <c r="J20" s="242"/>
      <c r="K20" s="26"/>
      <c r="L20" s="26"/>
      <c r="M20" s="16"/>
      <c r="N20" s="16"/>
      <c r="O20" s="17"/>
      <c r="P20" s="17"/>
      <c r="Q20" s="17"/>
      <c r="R20" s="17"/>
      <c r="S20" s="4"/>
    </row>
    <row r="21" spans="1:19" ht="15">
      <c r="A21" s="29"/>
      <c r="B21" s="30" t="s">
        <v>15</v>
      </c>
      <c r="C21" s="31">
        <f>O10</f>
        <v>1348432</v>
      </c>
      <c r="D21" s="33">
        <f aca="true" t="shared" si="4" ref="D21:J21">P10</f>
        <v>1135026</v>
      </c>
      <c r="E21" s="31">
        <f t="shared" si="4"/>
        <v>160411</v>
      </c>
      <c r="F21" s="33">
        <f t="shared" si="4"/>
        <v>236067</v>
      </c>
      <c r="G21" s="31">
        <f t="shared" si="4"/>
        <v>0</v>
      </c>
      <c r="H21" s="33">
        <f t="shared" si="4"/>
        <v>2059</v>
      </c>
      <c r="I21" s="31">
        <f t="shared" si="4"/>
        <v>160411</v>
      </c>
      <c r="J21" s="32">
        <f t="shared" si="4"/>
        <v>238126</v>
      </c>
      <c r="K21" s="26"/>
      <c r="L21" s="26"/>
      <c r="M21" s="16"/>
      <c r="N21" s="16"/>
      <c r="O21" s="17"/>
      <c r="P21" s="17"/>
      <c r="Q21" s="17"/>
      <c r="R21" s="17"/>
      <c r="S21" s="4"/>
    </row>
    <row r="22" spans="1:19" ht="15">
      <c r="A22" s="45"/>
      <c r="B22" s="30"/>
      <c r="C22" s="31"/>
      <c r="D22" s="33"/>
      <c r="E22" s="31"/>
      <c r="F22" s="33"/>
      <c r="G22" s="31"/>
      <c r="H22" s="33"/>
      <c r="I22" s="31"/>
      <c r="J22" s="32"/>
      <c r="K22" s="26"/>
      <c r="L22" s="26"/>
      <c r="M22" s="16"/>
      <c r="N22" s="16"/>
      <c r="O22" s="17"/>
      <c r="P22" s="17"/>
      <c r="Q22" s="17"/>
      <c r="R22" s="17"/>
      <c r="S22" s="4"/>
    </row>
    <row r="23" spans="1:20" ht="15">
      <c r="A23" s="29"/>
      <c r="B23" s="30" t="s">
        <v>16</v>
      </c>
      <c r="C23" s="31">
        <f>O11</f>
        <v>31136049</v>
      </c>
      <c r="D23" s="33">
        <f aca="true" t="shared" si="5" ref="D23:J23">P11</f>
        <v>25507218</v>
      </c>
      <c r="E23" s="31">
        <f t="shared" si="5"/>
        <v>5320068</v>
      </c>
      <c r="F23" s="33">
        <f t="shared" si="5"/>
        <v>4405819</v>
      </c>
      <c r="G23" s="31">
        <f t="shared" si="5"/>
        <v>3218073</v>
      </c>
      <c r="H23" s="33">
        <f t="shared" si="5"/>
        <v>2192145</v>
      </c>
      <c r="I23" s="31">
        <f t="shared" si="5"/>
        <v>8538141</v>
      </c>
      <c r="J23" s="32">
        <f t="shared" si="5"/>
        <v>6597964</v>
      </c>
      <c r="K23" s="26"/>
      <c r="L23" s="26"/>
      <c r="M23" s="16"/>
      <c r="N23" s="16"/>
      <c r="O23" s="17"/>
      <c r="P23" s="17"/>
      <c r="Q23" s="17"/>
      <c r="R23" s="17"/>
      <c r="S23" s="26"/>
      <c r="T23" s="26"/>
    </row>
    <row r="24" spans="1:19" ht="15">
      <c r="A24" s="35"/>
      <c r="B24" s="44"/>
      <c r="C24" s="43"/>
      <c r="D24" s="241"/>
      <c r="E24" s="43"/>
      <c r="F24" s="241"/>
      <c r="G24" s="43"/>
      <c r="H24" s="241"/>
      <c r="I24" s="43"/>
      <c r="J24" s="242"/>
      <c r="K24" s="26"/>
      <c r="L24" s="26"/>
      <c r="M24" s="16"/>
      <c r="N24" s="16"/>
      <c r="O24" s="17"/>
      <c r="P24" s="17"/>
      <c r="Q24" s="17"/>
      <c r="R24" s="17"/>
      <c r="S24" s="4"/>
    </row>
    <row r="25" spans="1:19" ht="15">
      <c r="A25" s="29"/>
      <c r="B25" s="30" t="s">
        <v>17</v>
      </c>
      <c r="C25" s="31">
        <f>O12</f>
        <v>32317628</v>
      </c>
      <c r="D25" s="33">
        <f aca="true" t="shared" si="6" ref="D25:J25">P12</f>
        <v>31203285</v>
      </c>
      <c r="E25" s="31">
        <f t="shared" si="6"/>
        <v>4755163</v>
      </c>
      <c r="F25" s="33">
        <f t="shared" si="6"/>
        <v>5388465</v>
      </c>
      <c r="G25" s="31">
        <f t="shared" si="6"/>
        <v>862027</v>
      </c>
      <c r="H25" s="33">
        <f t="shared" si="6"/>
        <v>238063</v>
      </c>
      <c r="I25" s="31">
        <f t="shared" si="6"/>
        <v>5617190</v>
      </c>
      <c r="J25" s="32">
        <f t="shared" si="6"/>
        <v>5626528</v>
      </c>
      <c r="K25" s="26"/>
      <c r="L25" s="26"/>
      <c r="M25" s="16"/>
      <c r="N25" s="16"/>
      <c r="O25" s="17"/>
      <c r="P25" s="17"/>
      <c r="Q25" s="17"/>
      <c r="R25" s="17"/>
      <c r="S25" s="4"/>
    </row>
    <row r="26" spans="1:19" ht="15">
      <c r="A26" s="35"/>
      <c r="B26" s="30" t="s">
        <v>18</v>
      </c>
      <c r="C26" s="43"/>
      <c r="D26" s="241"/>
      <c r="E26" s="43"/>
      <c r="F26" s="241"/>
      <c r="G26" s="43"/>
      <c r="H26" s="241"/>
      <c r="I26" s="43"/>
      <c r="J26" s="242"/>
      <c r="K26" s="26"/>
      <c r="L26" s="26"/>
      <c r="M26" s="16"/>
      <c r="N26" s="16"/>
      <c r="O26" s="17"/>
      <c r="P26" s="17"/>
      <c r="Q26" s="17"/>
      <c r="R26" s="17"/>
      <c r="S26" s="4"/>
    </row>
    <row r="27" spans="1:19" ht="15">
      <c r="A27" s="35"/>
      <c r="B27" s="30"/>
      <c r="C27" s="43"/>
      <c r="D27" s="241"/>
      <c r="E27" s="43"/>
      <c r="F27" s="241"/>
      <c r="G27" s="43"/>
      <c r="H27" s="241"/>
      <c r="I27" s="43"/>
      <c r="J27" s="242"/>
      <c r="K27" s="26"/>
      <c r="L27" s="26"/>
      <c r="M27" s="16"/>
      <c r="N27" s="16"/>
      <c r="O27" s="17"/>
      <c r="P27" s="17"/>
      <c r="Q27" s="17"/>
      <c r="R27" s="17"/>
      <c r="S27" s="4"/>
    </row>
    <row r="28" spans="1:19" ht="15">
      <c r="A28" s="29"/>
      <c r="B28" s="30" t="s">
        <v>19</v>
      </c>
      <c r="C28" s="31">
        <f>O13</f>
        <v>75945416</v>
      </c>
      <c r="D28" s="33">
        <f aca="true" t="shared" si="7" ref="D28:J28">P13</f>
        <v>74535150</v>
      </c>
      <c r="E28" s="31">
        <f t="shared" si="7"/>
        <v>1919324</v>
      </c>
      <c r="F28" s="33">
        <f t="shared" si="7"/>
        <v>3007617</v>
      </c>
      <c r="G28" s="31">
        <f t="shared" si="7"/>
        <v>319291</v>
      </c>
      <c r="H28" s="33">
        <f t="shared" si="7"/>
        <v>626505</v>
      </c>
      <c r="I28" s="31">
        <f t="shared" si="7"/>
        <v>2238615</v>
      </c>
      <c r="J28" s="32">
        <f t="shared" si="7"/>
        <v>3634122</v>
      </c>
      <c r="K28" s="26"/>
      <c r="L28" s="26"/>
      <c r="M28" s="16"/>
      <c r="N28" s="16"/>
      <c r="O28" s="17"/>
      <c r="P28" s="17"/>
      <c r="Q28" s="17"/>
      <c r="R28" s="17"/>
      <c r="S28" s="4"/>
    </row>
    <row r="29" spans="1:19" ht="15">
      <c r="A29" s="35"/>
      <c r="B29" s="30"/>
      <c r="C29" s="31"/>
      <c r="D29" s="33"/>
      <c r="E29" s="31"/>
      <c r="F29" s="33"/>
      <c r="G29" s="31"/>
      <c r="H29" s="33"/>
      <c r="I29" s="31"/>
      <c r="J29" s="32"/>
      <c r="K29" s="26"/>
      <c r="L29" s="26"/>
      <c r="M29" s="26"/>
      <c r="N29" s="26"/>
      <c r="O29" s="39"/>
      <c r="P29" s="39"/>
      <c r="Q29" s="39"/>
      <c r="R29" s="39"/>
      <c r="S29" s="4"/>
    </row>
    <row r="30" spans="1:19" ht="15" customHeight="1">
      <c r="A30" s="29"/>
      <c r="B30" s="30" t="s">
        <v>20</v>
      </c>
      <c r="C30" s="37">
        <f>O14</f>
        <v>33375899</v>
      </c>
      <c r="D30" s="46">
        <f aca="true" t="shared" si="8" ref="D30:J30">P14</f>
        <v>29731202</v>
      </c>
      <c r="E30" s="37">
        <f t="shared" si="8"/>
        <v>4869423</v>
      </c>
      <c r="F30" s="46">
        <f t="shared" si="8"/>
        <v>4461961</v>
      </c>
      <c r="G30" s="37">
        <f t="shared" si="8"/>
        <v>5113543</v>
      </c>
      <c r="H30" s="46">
        <f t="shared" si="8"/>
        <v>1054662</v>
      </c>
      <c r="I30" s="37">
        <f t="shared" si="8"/>
        <v>9982966</v>
      </c>
      <c r="J30" s="36">
        <f t="shared" si="8"/>
        <v>5516623</v>
      </c>
      <c r="K30" s="26"/>
      <c r="L30" s="26"/>
      <c r="M30" s="26"/>
      <c r="N30" s="26"/>
      <c r="O30" s="26"/>
      <c r="P30" s="26"/>
      <c r="Q30" s="4"/>
      <c r="R30" s="4"/>
      <c r="S30" s="4"/>
    </row>
    <row r="31" spans="1:19" ht="15">
      <c r="A31" s="35"/>
      <c r="B31" s="30" t="s">
        <v>21</v>
      </c>
      <c r="C31" s="43"/>
      <c r="D31" s="241"/>
      <c r="E31" s="43"/>
      <c r="F31" s="241"/>
      <c r="G31" s="43"/>
      <c r="H31" s="241"/>
      <c r="I31" s="43"/>
      <c r="J31" s="242"/>
      <c r="K31" s="1"/>
      <c r="L31" s="1"/>
      <c r="M31" s="26"/>
      <c r="N31" s="26"/>
      <c r="O31" s="26"/>
      <c r="P31" s="26"/>
      <c r="Q31" s="4"/>
      <c r="R31" s="4"/>
      <c r="S31" s="4"/>
    </row>
    <row r="32" spans="1:19" ht="15">
      <c r="A32" s="35"/>
      <c r="B32" s="30"/>
      <c r="C32" s="37"/>
      <c r="D32" s="46"/>
      <c r="E32" s="37"/>
      <c r="F32" s="46"/>
      <c r="G32" s="37"/>
      <c r="H32" s="46"/>
      <c r="I32" s="37"/>
      <c r="J32" s="36"/>
      <c r="K32" s="1"/>
      <c r="L32" s="1"/>
      <c r="M32" s="26"/>
      <c r="N32" s="26"/>
      <c r="O32" s="26"/>
      <c r="P32" s="26"/>
      <c r="Q32" s="4"/>
      <c r="R32" s="4"/>
      <c r="S32" s="4"/>
    </row>
    <row r="33" spans="1:19" ht="15" customHeight="1">
      <c r="A33" s="47"/>
      <c r="B33" s="30" t="s">
        <v>22</v>
      </c>
      <c r="C33" s="37">
        <f>O15</f>
        <v>1786848</v>
      </c>
      <c r="D33" s="46">
        <f aca="true" t="shared" si="9" ref="D33:J33">P15</f>
        <v>1073986</v>
      </c>
      <c r="E33" s="37">
        <f t="shared" si="9"/>
        <v>953713</v>
      </c>
      <c r="F33" s="46">
        <f t="shared" si="9"/>
        <v>316311</v>
      </c>
      <c r="G33" s="37">
        <f t="shared" si="9"/>
        <v>320</v>
      </c>
      <c r="H33" s="46">
        <f t="shared" si="9"/>
        <v>5250</v>
      </c>
      <c r="I33" s="37">
        <f t="shared" si="9"/>
        <v>954033</v>
      </c>
      <c r="J33" s="36">
        <f t="shared" si="9"/>
        <v>321561</v>
      </c>
      <c r="K33" s="1"/>
      <c r="L33" s="1"/>
      <c r="M33" s="26"/>
      <c r="N33" s="26"/>
      <c r="O33" s="26"/>
      <c r="P33" s="26"/>
      <c r="Q33" s="4"/>
      <c r="R33" s="4"/>
      <c r="S33" s="4"/>
    </row>
    <row r="34" spans="1:19" ht="15">
      <c r="A34" s="45"/>
      <c r="B34" s="30" t="s">
        <v>23</v>
      </c>
      <c r="C34" s="37"/>
      <c r="D34" s="36"/>
      <c r="E34" s="46"/>
      <c r="F34" s="36"/>
      <c r="G34" s="46"/>
      <c r="H34" s="36"/>
      <c r="I34" s="46"/>
      <c r="J34" s="36"/>
      <c r="K34" s="1"/>
      <c r="L34" s="1"/>
      <c r="M34" s="26"/>
      <c r="N34" s="26"/>
      <c r="O34" s="26"/>
      <c r="P34" s="26"/>
      <c r="Q34" s="4"/>
      <c r="R34" s="4"/>
      <c r="S34" s="4"/>
    </row>
    <row r="35" spans="1:19" ht="15" customHeight="1">
      <c r="A35" s="45"/>
      <c r="B35" s="48"/>
      <c r="C35" s="37"/>
      <c r="D35" s="36"/>
      <c r="E35" s="46"/>
      <c r="F35" s="49"/>
      <c r="G35" s="46"/>
      <c r="H35" s="49"/>
      <c r="I35" s="46"/>
      <c r="J35" s="36"/>
      <c r="K35" s="1"/>
      <c r="L35" s="1"/>
      <c r="M35" s="26"/>
      <c r="N35" s="26"/>
      <c r="O35" s="26"/>
      <c r="P35" s="26"/>
      <c r="Q35" s="4"/>
      <c r="R35" s="4"/>
      <c r="S35" s="4"/>
    </row>
    <row r="36" spans="1:19" ht="24.95" customHeight="1" thickBot="1">
      <c r="A36" s="45"/>
      <c r="B36" s="50" t="s">
        <v>24</v>
      </c>
      <c r="C36" s="51">
        <f aca="true" t="shared" si="10" ref="C36:J36">SUM(C11:C33)</f>
        <v>285932535</v>
      </c>
      <c r="D36" s="52">
        <f t="shared" si="10"/>
        <v>302840057</v>
      </c>
      <c r="E36" s="52">
        <f t="shared" si="10"/>
        <v>31247172</v>
      </c>
      <c r="F36" s="53">
        <f t="shared" si="10"/>
        <v>29913762</v>
      </c>
      <c r="G36" s="54">
        <f t="shared" si="10"/>
        <v>16386363</v>
      </c>
      <c r="H36" s="53">
        <f t="shared" si="10"/>
        <v>32411495</v>
      </c>
      <c r="I36" s="54">
        <f t="shared" si="10"/>
        <v>47633535</v>
      </c>
      <c r="J36" s="52">
        <f t="shared" si="10"/>
        <v>62325257</v>
      </c>
      <c r="K36" s="1"/>
      <c r="L36" s="1"/>
      <c r="M36" s="26"/>
      <c r="N36" s="26"/>
      <c r="O36" s="26"/>
      <c r="P36" s="26"/>
      <c r="Q36" s="4"/>
      <c r="R36" s="4"/>
      <c r="S36" s="4"/>
    </row>
    <row r="37" spans="1:19" ht="15" thickTop="1">
      <c r="A37" s="1"/>
      <c r="B37" s="55"/>
      <c r="C37" s="1"/>
      <c r="D37" s="1"/>
      <c r="E37" s="1"/>
      <c r="F37" s="1"/>
      <c r="G37" s="1"/>
      <c r="H37" s="1"/>
      <c r="I37" s="1"/>
      <c r="J37" s="1"/>
      <c r="K37" s="1"/>
      <c r="L37" s="1"/>
      <c r="M37" s="26"/>
      <c r="N37" s="26"/>
      <c r="O37" s="26"/>
      <c r="P37" s="26"/>
      <c r="Q37" s="4"/>
      <c r="R37" s="4"/>
      <c r="S37" s="4"/>
    </row>
    <row r="38" spans="1:19" ht="14.25">
      <c r="A38" s="1"/>
      <c r="B38" s="26" t="s">
        <v>25</v>
      </c>
      <c r="C38" s="56">
        <f>(C36-I36)/1000000</f>
        <v>238.299</v>
      </c>
      <c r="D38" s="56">
        <f>(D36-J36)/1000000</f>
        <v>240.5148</v>
      </c>
      <c r="E38" s="1"/>
      <c r="F38" s="1"/>
      <c r="G38" s="1"/>
      <c r="H38" s="1"/>
      <c r="I38" s="1"/>
      <c r="J38" s="1"/>
      <c r="K38" s="1"/>
      <c r="L38" s="1"/>
      <c r="M38" s="26"/>
      <c r="N38" s="26"/>
      <c r="O38" s="26"/>
      <c r="P38" s="26"/>
      <c r="Q38" s="4"/>
      <c r="R38" s="4"/>
      <c r="S38" s="4"/>
    </row>
    <row r="39" spans="1:19" ht="14.25">
      <c r="A39" s="1"/>
      <c r="B39" s="57" t="s">
        <v>26</v>
      </c>
      <c r="C39" s="56">
        <f>(C36-D36)/1000000</f>
        <v>-16.907522</v>
      </c>
      <c r="E39" s="56">
        <f>(E36-F36)/1000000</f>
        <v>1.33341</v>
      </c>
      <c r="G39" s="56">
        <f>(G36-H36)/1000000</f>
        <v>-16.025132</v>
      </c>
      <c r="H39" s="1"/>
      <c r="I39" s="56">
        <f>(I36-J36)/1000000</f>
        <v>-14.691722</v>
      </c>
      <c r="J39" s="1"/>
      <c r="K39" s="1"/>
      <c r="L39" s="1"/>
      <c r="M39" s="26"/>
      <c r="N39" s="26"/>
      <c r="O39" s="26"/>
      <c r="P39" s="26"/>
      <c r="Q39" s="4"/>
      <c r="R39" s="4"/>
      <c r="S39" s="4"/>
    </row>
    <row r="40" spans="1:19" ht="14.25">
      <c r="A40" s="1"/>
      <c r="B40" s="58" t="s">
        <v>27</v>
      </c>
      <c r="C40" s="59">
        <f>-1+(C36/D36)</f>
        <v>-0.055829873258807394</v>
      </c>
      <c r="D40" s="1"/>
      <c r="E40" s="59">
        <f>-1+(E36/F36)</f>
        <v>0.044575135685040124</v>
      </c>
      <c r="F40" s="1"/>
      <c r="G40" s="59">
        <f>-1+(G36/H36)</f>
        <v>-0.49442742459118283</v>
      </c>
      <c r="H40" s="1"/>
      <c r="I40" s="59">
        <f>-1+(I36/J36)</f>
        <v>-0.23572661722036703</v>
      </c>
      <c r="J40" s="1"/>
      <c r="K40" s="1"/>
      <c r="L40" s="1"/>
      <c r="M40" s="26"/>
      <c r="N40" s="26"/>
      <c r="O40" s="26"/>
      <c r="P40" s="26"/>
      <c r="Q40" s="4"/>
      <c r="R40" s="4"/>
      <c r="S40" s="4"/>
    </row>
    <row r="41" spans="1:1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26"/>
      <c r="N41" s="26"/>
      <c r="O41" s="26"/>
      <c r="P41" s="26"/>
      <c r="Q41" s="4"/>
      <c r="R41" s="4"/>
      <c r="S41" s="4"/>
    </row>
    <row r="42" spans="1:19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26"/>
      <c r="N42" s="26"/>
      <c r="O42" s="26"/>
      <c r="P42" s="26"/>
      <c r="Q42" s="4"/>
      <c r="R42" s="4"/>
      <c r="S42" s="4"/>
    </row>
    <row r="43" spans="1:19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26"/>
      <c r="N43" s="26"/>
      <c r="O43" s="26"/>
      <c r="P43" s="26"/>
      <c r="Q43" s="4"/>
      <c r="R43" s="4"/>
      <c r="S43" s="4"/>
    </row>
    <row r="44" spans="1:19" ht="14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26"/>
      <c r="N44" s="26"/>
      <c r="O44" s="26"/>
      <c r="P44" s="26"/>
      <c r="Q44" s="4"/>
      <c r="R44" s="4"/>
      <c r="S44" s="4"/>
    </row>
    <row r="45" spans="1:19" ht="14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26"/>
      <c r="N45" s="26"/>
      <c r="O45" s="26"/>
      <c r="P45" s="26"/>
      <c r="Q45" s="4"/>
      <c r="R45" s="4"/>
      <c r="S45" s="4"/>
    </row>
    <row r="51" spans="1:19" ht="12.75">
      <c r="A51" s="4"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</sheetData>
  <mergeCells count="2">
    <mergeCell ref="B2:J2"/>
    <mergeCell ref="B1:J1"/>
  </mergeCells>
  <printOptions/>
  <pageMargins left="0.75" right="0.75" top="1" bottom="1" header="0.5" footer="0.5"/>
  <pageSetup fitToHeight="1" fitToWidth="1" horizontalDpi="600" verticalDpi="600" orientation="landscape" scale="79" r:id="rId1"/>
  <headerFooter alignWithMargins="0">
    <oddHeader>&amp;C&amp;"Book Antiqua,Regular"-1-</oddHeader>
  </headerFooter>
  <ignoredErrors>
    <ignoredError sqref="D9 F9 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1">
      <selection activeCell="S49" sqref="S49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83" r:id="rId2"/>
  <headerFooter alignWithMargins="0">
    <oddHeader>&amp;C&amp;"Book Antiqua,Regular"-2-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workbookViewId="0" topLeftCell="A25">
      <selection activeCell="M7" sqref="M7:V20"/>
    </sheetView>
  </sheetViews>
  <sheetFormatPr defaultColWidth="9.140625" defaultRowHeight="12.75"/>
  <cols>
    <col min="1" max="1" width="27.8515625" style="5" customWidth="1"/>
    <col min="2" max="3" width="15.140625" style="5" customWidth="1"/>
    <col min="4" max="4" width="13.57421875" style="5" customWidth="1"/>
    <col min="5" max="5" width="14.28125" style="5" customWidth="1"/>
    <col min="6" max="6" width="13.421875" style="5" customWidth="1"/>
    <col min="7" max="7" width="13.00390625" style="5" customWidth="1"/>
    <col min="8" max="9" width="14.7109375" style="5" customWidth="1"/>
    <col min="10" max="10" width="12.140625" style="5" customWidth="1"/>
    <col min="11" max="12" width="9.140625" style="5" customWidth="1"/>
    <col min="13" max="13" width="11.28125" style="5" bestFit="1" customWidth="1"/>
    <col min="14" max="14" width="17.00390625" style="5" bestFit="1" customWidth="1"/>
    <col min="15" max="15" width="14.7109375" style="5" bestFit="1" customWidth="1"/>
    <col min="16" max="16" width="15.7109375" style="5" bestFit="1" customWidth="1"/>
    <col min="17" max="17" width="15.8515625" style="5" bestFit="1" customWidth="1"/>
    <col min="18" max="18" width="16.8515625" style="5" bestFit="1" customWidth="1"/>
    <col min="19" max="19" width="15.7109375" style="5" bestFit="1" customWidth="1"/>
    <col min="20" max="20" width="16.7109375" style="5" bestFit="1" customWidth="1"/>
    <col min="21" max="21" width="15.57421875" style="5" bestFit="1" customWidth="1"/>
    <col min="22" max="22" width="16.57421875" style="5" bestFit="1" customWidth="1"/>
    <col min="23" max="16384" width="9.140625" style="5" customWidth="1"/>
  </cols>
  <sheetData>
    <row r="1" spans="1:10" ht="12.75">
      <c r="A1" s="60"/>
      <c r="B1" s="60"/>
      <c r="C1" s="60"/>
      <c r="D1" s="60"/>
      <c r="E1" s="60"/>
      <c r="F1" s="60"/>
      <c r="G1" s="60"/>
      <c r="H1" s="60"/>
      <c r="I1" s="60"/>
      <c r="J1" s="60"/>
    </row>
    <row r="3" spans="1:10" ht="15">
      <c r="A3" s="6" t="s">
        <v>28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 customHeight="1">
      <c r="A4" s="311" t="s">
        <v>141</v>
      </c>
      <c r="B4" s="311"/>
      <c r="C4" s="311"/>
      <c r="D4" s="311"/>
      <c r="E4" s="311"/>
      <c r="F4" s="311"/>
      <c r="G4" s="311"/>
      <c r="H4" s="311"/>
      <c r="I4" s="311"/>
      <c r="J4" s="3"/>
    </row>
    <row r="5" spans="1:10" ht="14.25" customHeight="1">
      <c r="A5" s="311" t="str">
        <f>UPPER('Table 1'!$M$1)&amp;" "&amp;'Table 1'!$N$1&amp;" WITH THE CORRESPONDING MONTH OF "&amp;'Table 1'!$O$1</f>
        <v>DECEMBER  2020 WITH THE CORRESPONDING MONTH OF 2019</v>
      </c>
      <c r="B5" s="311"/>
      <c r="C5" s="311"/>
      <c r="D5" s="311"/>
      <c r="E5" s="311"/>
      <c r="F5" s="311"/>
      <c r="G5" s="311"/>
      <c r="H5" s="311"/>
      <c r="I5" s="311"/>
      <c r="J5" s="3"/>
    </row>
    <row r="6" spans="1:11" ht="14.25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22" ht="15">
      <c r="A7" s="3"/>
      <c r="B7" s="7"/>
      <c r="C7" s="7"/>
      <c r="D7" s="7"/>
      <c r="E7" s="7"/>
      <c r="F7" s="7"/>
      <c r="G7" s="7"/>
      <c r="H7" s="7"/>
      <c r="I7" s="8" t="s">
        <v>29</v>
      </c>
      <c r="M7" s="290" t="s">
        <v>169</v>
      </c>
      <c r="N7" s="290" t="s">
        <v>170</v>
      </c>
      <c r="O7" s="290" t="s">
        <v>149</v>
      </c>
      <c r="P7" s="290" t="s">
        <v>150</v>
      </c>
      <c r="Q7" s="290" t="s">
        <v>151</v>
      </c>
      <c r="R7" s="290" t="s">
        <v>152</v>
      </c>
      <c r="S7" s="290" t="s">
        <v>153</v>
      </c>
      <c r="T7" s="290" t="s">
        <v>154</v>
      </c>
      <c r="U7" s="290" t="s">
        <v>155</v>
      </c>
      <c r="V7" s="290" t="s">
        <v>156</v>
      </c>
    </row>
    <row r="8" spans="1:22" ht="15">
      <c r="A8" s="62"/>
      <c r="B8" s="2" t="s">
        <v>30</v>
      </c>
      <c r="C8" s="63"/>
      <c r="D8" s="64"/>
      <c r="E8" s="2"/>
      <c r="F8" s="2" t="s">
        <v>31</v>
      </c>
      <c r="G8" s="2"/>
      <c r="H8" s="2"/>
      <c r="I8" s="63"/>
      <c r="M8" s="291" t="s">
        <v>200</v>
      </c>
      <c r="N8" s="291" t="s">
        <v>201</v>
      </c>
      <c r="O8" s="292">
        <v>69136</v>
      </c>
      <c r="P8" s="292">
        <v>0</v>
      </c>
      <c r="Q8" s="292">
        <v>0</v>
      </c>
      <c r="R8" s="292">
        <v>0</v>
      </c>
      <c r="S8" s="292">
        <v>6318763</v>
      </c>
      <c r="T8" s="292">
        <v>28167282</v>
      </c>
      <c r="U8" s="292">
        <v>6318763</v>
      </c>
      <c r="V8" s="292">
        <v>28167282</v>
      </c>
    </row>
    <row r="9" spans="1:24" ht="15">
      <c r="A9" s="67" t="s">
        <v>32</v>
      </c>
      <c r="B9" s="21"/>
      <c r="C9" s="68"/>
      <c r="D9" s="21" t="s">
        <v>33</v>
      </c>
      <c r="E9" s="21"/>
      <c r="F9" s="21" t="s">
        <v>34</v>
      </c>
      <c r="G9" s="21"/>
      <c r="H9" s="21" t="s">
        <v>35</v>
      </c>
      <c r="I9" s="68"/>
      <c r="L9" s="69"/>
      <c r="M9" s="291" t="s">
        <v>202</v>
      </c>
      <c r="N9" s="291" t="s">
        <v>37</v>
      </c>
      <c r="O9" s="292">
        <v>5491978</v>
      </c>
      <c r="P9" s="292">
        <v>6326466</v>
      </c>
      <c r="Q9" s="292">
        <v>2402236</v>
      </c>
      <c r="R9" s="292">
        <v>1794666</v>
      </c>
      <c r="S9" s="292">
        <v>3665</v>
      </c>
      <c r="T9" s="292">
        <v>93</v>
      </c>
      <c r="U9" s="292">
        <v>2405901</v>
      </c>
      <c r="V9" s="292">
        <v>1794759</v>
      </c>
      <c r="X9" s="66"/>
    </row>
    <row r="10" spans="1:22" ht="15">
      <c r="A10" s="71"/>
      <c r="B10" s="72" t="str">
        <f>'Table 1'!$N$1&amp;"*"</f>
        <v>2020*</v>
      </c>
      <c r="C10" s="73">
        <f>'Table 1'!$O$1</f>
        <v>2019</v>
      </c>
      <c r="D10" s="72" t="str">
        <f>'Table 1'!$N$1&amp;"*"</f>
        <v>2020*</v>
      </c>
      <c r="E10" s="73">
        <f>'Table 1'!$O$1</f>
        <v>2019</v>
      </c>
      <c r="F10" s="72" t="str">
        <f>'Table 1'!$N$1&amp;"*"</f>
        <v>2020*</v>
      </c>
      <c r="G10" s="73">
        <f>'Table 1'!$O$1</f>
        <v>2019</v>
      </c>
      <c r="H10" s="72" t="str">
        <f>'Table 1'!$N$1&amp;"*"</f>
        <v>2020*</v>
      </c>
      <c r="I10" s="73">
        <f>'Table 1'!$O$1</f>
        <v>2019</v>
      </c>
      <c r="M10" s="291" t="s">
        <v>203</v>
      </c>
      <c r="N10" s="291" t="s">
        <v>38</v>
      </c>
      <c r="O10" s="292">
        <v>2822952</v>
      </c>
      <c r="P10" s="292">
        <v>4987576</v>
      </c>
      <c r="Q10" s="292">
        <v>34374</v>
      </c>
      <c r="R10" s="292">
        <v>0</v>
      </c>
      <c r="S10" s="292">
        <v>12421</v>
      </c>
      <c r="T10" s="292">
        <v>147</v>
      </c>
      <c r="U10" s="292">
        <v>46795</v>
      </c>
      <c r="V10" s="292">
        <v>147</v>
      </c>
    </row>
    <row r="11" spans="1:24" ht="15">
      <c r="A11" s="74"/>
      <c r="B11" s="3"/>
      <c r="C11" s="25"/>
      <c r="D11" s="3"/>
      <c r="E11" s="25"/>
      <c r="F11" s="3"/>
      <c r="G11" s="25"/>
      <c r="H11" s="3"/>
      <c r="I11" s="25"/>
      <c r="M11" s="291" t="s">
        <v>204</v>
      </c>
      <c r="N11" s="291" t="s">
        <v>205</v>
      </c>
      <c r="O11" s="292">
        <v>38395110</v>
      </c>
      <c r="P11" s="292">
        <v>65062719</v>
      </c>
      <c r="Q11" s="292">
        <v>18092019</v>
      </c>
      <c r="R11" s="292">
        <v>18310402</v>
      </c>
      <c r="S11" s="292">
        <v>4380320</v>
      </c>
      <c r="T11" s="292">
        <v>2668304</v>
      </c>
      <c r="U11" s="292">
        <v>22472339</v>
      </c>
      <c r="V11" s="292">
        <v>20978706</v>
      </c>
      <c r="X11" s="66"/>
    </row>
    <row r="12" spans="1:22" ht="15">
      <c r="A12" s="71" t="s">
        <v>36</v>
      </c>
      <c r="B12" s="75">
        <f>O16</f>
        <v>12564247</v>
      </c>
      <c r="C12" s="77">
        <f aca="true" t="shared" si="0" ref="C12:I12">P16</f>
        <v>11941660</v>
      </c>
      <c r="D12" s="75">
        <f t="shared" si="0"/>
        <v>716947</v>
      </c>
      <c r="E12" s="77">
        <f t="shared" si="0"/>
        <v>654301</v>
      </c>
      <c r="F12" s="75">
        <f t="shared" si="0"/>
        <v>27570</v>
      </c>
      <c r="G12" s="77">
        <f t="shared" si="0"/>
        <v>215256</v>
      </c>
      <c r="H12" s="75">
        <f t="shared" si="0"/>
        <v>744517</v>
      </c>
      <c r="I12" s="77">
        <f t="shared" si="0"/>
        <v>869557</v>
      </c>
      <c r="M12" s="291" t="s">
        <v>206</v>
      </c>
      <c r="N12" s="291" t="s">
        <v>207</v>
      </c>
      <c r="O12" s="292">
        <v>4158621</v>
      </c>
      <c r="P12" s="292">
        <v>2603250</v>
      </c>
      <c r="Q12" s="292">
        <v>7070995</v>
      </c>
      <c r="R12" s="292">
        <v>7289641</v>
      </c>
      <c r="S12" s="292">
        <v>3824939</v>
      </c>
      <c r="T12" s="292">
        <v>2527337</v>
      </c>
      <c r="U12" s="292">
        <v>10895934</v>
      </c>
      <c r="V12" s="292">
        <v>9816978</v>
      </c>
    </row>
    <row r="13" spans="1:22" ht="15">
      <c r="A13" s="71"/>
      <c r="C13" s="78"/>
      <c r="E13" s="78"/>
      <c r="G13" s="78"/>
      <c r="I13" s="78"/>
      <c r="M13" s="291" t="s">
        <v>208</v>
      </c>
      <c r="N13" s="291" t="s">
        <v>209</v>
      </c>
      <c r="O13" s="292">
        <v>20562</v>
      </c>
      <c r="P13" s="292">
        <v>2322</v>
      </c>
      <c r="Q13" s="292">
        <v>183851</v>
      </c>
      <c r="R13" s="292">
        <v>530849</v>
      </c>
      <c r="S13" s="292">
        <v>329540</v>
      </c>
      <c r="T13" s="292">
        <v>286394</v>
      </c>
      <c r="U13" s="292">
        <v>513391</v>
      </c>
      <c r="V13" s="292">
        <v>817243</v>
      </c>
    </row>
    <row r="14" spans="1:22" ht="15">
      <c r="A14" s="71" t="s">
        <v>37</v>
      </c>
      <c r="B14" s="75">
        <f>O9</f>
        <v>5491978</v>
      </c>
      <c r="C14" s="77">
        <f aca="true" t="shared" si="1" ref="C14:I14">P9</f>
        <v>6326466</v>
      </c>
      <c r="D14" s="75">
        <f t="shared" si="1"/>
        <v>2402236</v>
      </c>
      <c r="E14" s="77">
        <f t="shared" si="1"/>
        <v>1794666</v>
      </c>
      <c r="F14" s="75">
        <f t="shared" si="1"/>
        <v>3665</v>
      </c>
      <c r="G14" s="77">
        <f t="shared" si="1"/>
        <v>93</v>
      </c>
      <c r="H14" s="75">
        <f t="shared" si="1"/>
        <v>2405901</v>
      </c>
      <c r="I14" s="77">
        <f t="shared" si="1"/>
        <v>1794759</v>
      </c>
      <c r="M14" s="291" t="s">
        <v>210</v>
      </c>
      <c r="N14" s="291" t="s">
        <v>211</v>
      </c>
      <c r="O14" s="292">
        <v>87630252</v>
      </c>
      <c r="P14" s="292">
        <v>99298894</v>
      </c>
      <c r="Q14" s="292">
        <v>6493240</v>
      </c>
      <c r="R14" s="292">
        <v>3681946</v>
      </c>
      <c r="S14" s="292">
        <v>560350</v>
      </c>
      <c r="T14" s="292">
        <v>734912</v>
      </c>
      <c r="U14" s="292">
        <v>7053590</v>
      </c>
      <c r="V14" s="292">
        <v>4416858</v>
      </c>
    </row>
    <row r="15" spans="1:22" ht="15">
      <c r="A15" s="71"/>
      <c r="B15" s="75"/>
      <c r="C15" s="77"/>
      <c r="D15" s="75"/>
      <c r="E15" s="77"/>
      <c r="F15" s="75"/>
      <c r="G15" s="77"/>
      <c r="H15" s="75"/>
      <c r="I15" s="77"/>
      <c r="M15" s="291" t="s">
        <v>212</v>
      </c>
      <c r="N15" s="291" t="s">
        <v>213</v>
      </c>
      <c r="O15" s="292">
        <v>285932535</v>
      </c>
      <c r="P15" s="292">
        <v>302510478</v>
      </c>
      <c r="Q15" s="292">
        <v>31247172</v>
      </c>
      <c r="R15" s="292">
        <v>29913762</v>
      </c>
      <c r="S15" s="292">
        <v>16386363</v>
      </c>
      <c r="T15" s="292">
        <v>32411495</v>
      </c>
      <c r="U15" s="292">
        <v>47633535</v>
      </c>
      <c r="V15" s="292">
        <v>62325257</v>
      </c>
    </row>
    <row r="16" spans="1:22" ht="15">
      <c r="A16" s="71" t="s">
        <v>40</v>
      </c>
      <c r="B16" s="75">
        <f>O19</f>
        <v>118149458</v>
      </c>
      <c r="C16" s="77">
        <f aca="true" t="shared" si="2" ref="C16:I16">P19</f>
        <v>99235747</v>
      </c>
      <c r="D16" s="75">
        <f t="shared" si="2"/>
        <v>3114854</v>
      </c>
      <c r="E16" s="77">
        <f t="shared" si="2"/>
        <v>4586463</v>
      </c>
      <c r="F16" s="75">
        <f t="shared" si="2"/>
        <v>4752524</v>
      </c>
      <c r="G16" s="77">
        <f t="shared" si="2"/>
        <v>207592</v>
      </c>
      <c r="H16" s="75">
        <f t="shared" si="2"/>
        <v>7867378</v>
      </c>
      <c r="I16" s="77">
        <f t="shared" si="2"/>
        <v>4794055</v>
      </c>
      <c r="M16" s="291" t="s">
        <v>214</v>
      </c>
      <c r="N16" s="291" t="s">
        <v>36</v>
      </c>
      <c r="O16" s="292">
        <v>12564247</v>
      </c>
      <c r="P16" s="292">
        <v>11941660</v>
      </c>
      <c r="Q16" s="292">
        <v>716947</v>
      </c>
      <c r="R16" s="292">
        <v>654301</v>
      </c>
      <c r="S16" s="292">
        <v>27570</v>
      </c>
      <c r="T16" s="292">
        <v>215256</v>
      </c>
      <c r="U16" s="292">
        <v>744517</v>
      </c>
      <c r="V16" s="292">
        <v>869557</v>
      </c>
    </row>
    <row r="17" spans="1:22" ht="15">
      <c r="A17" s="71"/>
      <c r="B17" s="75"/>
      <c r="C17" s="77"/>
      <c r="D17" s="75"/>
      <c r="E17" s="77"/>
      <c r="F17" s="75"/>
      <c r="G17" s="77"/>
      <c r="H17" s="75"/>
      <c r="I17" s="77"/>
      <c r="M17" s="291" t="s">
        <v>215</v>
      </c>
      <c r="N17" s="291" t="s">
        <v>39</v>
      </c>
      <c r="O17" s="292">
        <v>7323376</v>
      </c>
      <c r="P17" s="292">
        <v>8347279</v>
      </c>
      <c r="Q17" s="292">
        <v>0</v>
      </c>
      <c r="R17" s="292">
        <v>0</v>
      </c>
      <c r="S17" s="292">
        <v>0</v>
      </c>
      <c r="T17" s="292">
        <v>0</v>
      </c>
      <c r="U17" s="292">
        <v>0</v>
      </c>
      <c r="V17" s="292">
        <v>0</v>
      </c>
    </row>
    <row r="18" spans="1:22" ht="15">
      <c r="A18" s="71" t="s">
        <v>42</v>
      </c>
      <c r="B18" s="75">
        <f>O11</f>
        <v>38395110</v>
      </c>
      <c r="C18" s="77">
        <f aca="true" t="shared" si="3" ref="C18:I18">P11</f>
        <v>65062719</v>
      </c>
      <c r="D18" s="75">
        <f t="shared" si="3"/>
        <v>18092019</v>
      </c>
      <c r="E18" s="77">
        <f t="shared" si="3"/>
        <v>18310402</v>
      </c>
      <c r="F18" s="75">
        <f t="shared" si="3"/>
        <v>4380320</v>
      </c>
      <c r="G18" s="77">
        <f t="shared" si="3"/>
        <v>2668304</v>
      </c>
      <c r="H18" s="75">
        <f t="shared" si="3"/>
        <v>22472339</v>
      </c>
      <c r="I18" s="77">
        <f t="shared" si="3"/>
        <v>20978706</v>
      </c>
      <c r="M18" s="291" t="s">
        <v>216</v>
      </c>
      <c r="N18" s="291" t="s">
        <v>41</v>
      </c>
      <c r="O18" s="292">
        <v>13465345</v>
      </c>
      <c r="P18" s="292">
        <v>7307619</v>
      </c>
      <c r="Q18" s="292">
        <v>190010</v>
      </c>
      <c r="R18" s="292">
        <v>352810</v>
      </c>
      <c r="S18" s="292">
        <v>1210</v>
      </c>
      <c r="T18" s="292">
        <v>131515</v>
      </c>
      <c r="U18" s="292">
        <v>191220</v>
      </c>
      <c r="V18" s="292">
        <v>484325</v>
      </c>
    </row>
    <row r="19" spans="1:22" ht="15">
      <c r="A19" s="71"/>
      <c r="B19" s="75"/>
      <c r="C19" s="77"/>
      <c r="D19" s="75"/>
      <c r="E19" s="77"/>
      <c r="F19" s="75"/>
      <c r="G19" s="77"/>
      <c r="H19" s="75"/>
      <c r="I19" s="77"/>
      <c r="M19" s="291" t="s">
        <v>217</v>
      </c>
      <c r="N19" s="291" t="s">
        <v>40</v>
      </c>
      <c r="O19" s="292">
        <v>118149458</v>
      </c>
      <c r="P19" s="292">
        <v>99235747</v>
      </c>
      <c r="Q19" s="292">
        <v>3114854</v>
      </c>
      <c r="R19" s="292">
        <v>4586463</v>
      </c>
      <c r="S19" s="292">
        <v>4752524</v>
      </c>
      <c r="T19" s="292">
        <v>207592</v>
      </c>
      <c r="U19" s="292">
        <v>7867378</v>
      </c>
      <c r="V19" s="292">
        <v>4794055</v>
      </c>
    </row>
    <row r="20" spans="1:22" ht="15">
      <c r="A20" s="71" t="s">
        <v>44</v>
      </c>
      <c r="B20" s="75">
        <f>O12</f>
        <v>4158621</v>
      </c>
      <c r="C20" s="77">
        <f aca="true" t="shared" si="4" ref="C20:I20">P12</f>
        <v>2603250</v>
      </c>
      <c r="D20" s="75">
        <f t="shared" si="4"/>
        <v>7070995</v>
      </c>
      <c r="E20" s="77">
        <f t="shared" si="4"/>
        <v>7289641</v>
      </c>
      <c r="F20" s="75">
        <f t="shared" si="4"/>
        <v>3824939</v>
      </c>
      <c r="G20" s="77">
        <f t="shared" si="4"/>
        <v>2527337</v>
      </c>
      <c r="H20" s="75">
        <f t="shared" si="4"/>
        <v>10895934</v>
      </c>
      <c r="I20" s="77">
        <f t="shared" si="4"/>
        <v>9816978</v>
      </c>
      <c r="M20" s="291" t="s">
        <v>218</v>
      </c>
      <c r="N20" s="291" t="s">
        <v>43</v>
      </c>
      <c r="O20" s="292">
        <v>0</v>
      </c>
      <c r="P20" s="292">
        <v>196</v>
      </c>
      <c r="Q20" s="292">
        <v>19641</v>
      </c>
      <c r="R20" s="292">
        <v>2325</v>
      </c>
      <c r="S20" s="292">
        <v>0</v>
      </c>
      <c r="T20" s="292">
        <v>0</v>
      </c>
      <c r="U20" s="292">
        <v>19641</v>
      </c>
      <c r="V20" s="292">
        <v>2325</v>
      </c>
    </row>
    <row r="21" spans="1:9" ht="15">
      <c r="A21" s="71"/>
      <c r="B21" s="75"/>
      <c r="C21" s="77"/>
      <c r="D21" s="75"/>
      <c r="E21" s="77"/>
      <c r="F21" s="75"/>
      <c r="G21" s="77"/>
      <c r="H21" s="75"/>
      <c r="I21" s="77"/>
    </row>
    <row r="22" spans="1:9" ht="15">
      <c r="A22" s="71" t="s">
        <v>45</v>
      </c>
      <c r="B22" s="75">
        <f>O13</f>
        <v>20562</v>
      </c>
      <c r="C22" s="77">
        <f aca="true" t="shared" si="5" ref="C22:I22">P13</f>
        <v>2322</v>
      </c>
      <c r="D22" s="75">
        <f t="shared" si="5"/>
        <v>183851</v>
      </c>
      <c r="E22" s="77">
        <f t="shared" si="5"/>
        <v>530849</v>
      </c>
      <c r="F22" s="75">
        <f t="shared" si="5"/>
        <v>329540</v>
      </c>
      <c r="G22" s="77">
        <f t="shared" si="5"/>
        <v>286394</v>
      </c>
      <c r="H22" s="75">
        <f t="shared" si="5"/>
        <v>513391</v>
      </c>
      <c r="I22" s="77">
        <f t="shared" si="5"/>
        <v>817243</v>
      </c>
    </row>
    <row r="23" spans="1:9" ht="15">
      <c r="A23" s="79" t="s">
        <v>46</v>
      </c>
      <c r="B23" s="75"/>
      <c r="C23" s="77"/>
      <c r="D23" s="75"/>
      <c r="E23" s="77"/>
      <c r="F23" s="75"/>
      <c r="G23" s="77"/>
      <c r="H23" s="75"/>
      <c r="I23" s="77"/>
    </row>
    <row r="24" spans="1:9" ht="15">
      <c r="A24" s="71"/>
      <c r="B24" s="75"/>
      <c r="C24" s="77"/>
      <c r="D24" s="75"/>
      <c r="E24" s="77"/>
      <c r="F24" s="75"/>
      <c r="G24" s="77"/>
      <c r="H24" s="75"/>
      <c r="I24" s="77"/>
    </row>
    <row r="25" spans="1:9" ht="15">
      <c r="A25" s="71" t="s">
        <v>41</v>
      </c>
      <c r="B25" s="75">
        <f>O18</f>
        <v>13465345</v>
      </c>
      <c r="C25" s="77">
        <f aca="true" t="shared" si="6" ref="C25:I25">P18</f>
        <v>7307619</v>
      </c>
      <c r="D25" s="75">
        <f t="shared" si="6"/>
        <v>190010</v>
      </c>
      <c r="E25" s="77">
        <f t="shared" si="6"/>
        <v>352810</v>
      </c>
      <c r="F25" s="75">
        <f t="shared" si="6"/>
        <v>1210</v>
      </c>
      <c r="G25" s="77">
        <f t="shared" si="6"/>
        <v>131515</v>
      </c>
      <c r="H25" s="75">
        <f t="shared" si="6"/>
        <v>191220</v>
      </c>
      <c r="I25" s="77">
        <f t="shared" si="6"/>
        <v>484325</v>
      </c>
    </row>
    <row r="26" spans="1:9" ht="15">
      <c r="A26" s="71"/>
      <c r="B26" s="75"/>
      <c r="C26" s="77"/>
      <c r="D26" s="75"/>
      <c r="E26" s="77"/>
      <c r="F26" s="75"/>
      <c r="G26" s="77"/>
      <c r="H26" s="75"/>
      <c r="I26" s="77"/>
    </row>
    <row r="27" spans="1:9" ht="15">
      <c r="A27" s="71" t="s">
        <v>43</v>
      </c>
      <c r="B27" s="75">
        <f>O20</f>
        <v>0</v>
      </c>
      <c r="C27" s="77">
        <f aca="true" t="shared" si="7" ref="C27:I27">P20</f>
        <v>196</v>
      </c>
      <c r="D27" s="75">
        <f t="shared" si="7"/>
        <v>19641</v>
      </c>
      <c r="E27" s="77">
        <f t="shared" si="7"/>
        <v>2325</v>
      </c>
      <c r="F27" s="75">
        <f t="shared" si="7"/>
        <v>0</v>
      </c>
      <c r="G27" s="77">
        <f t="shared" si="7"/>
        <v>0</v>
      </c>
      <c r="H27" s="75">
        <f t="shared" si="7"/>
        <v>19641</v>
      </c>
      <c r="I27" s="77">
        <f t="shared" si="7"/>
        <v>2325</v>
      </c>
    </row>
    <row r="28" spans="1:9" ht="15">
      <c r="A28" s="71"/>
      <c r="B28" s="75"/>
      <c r="C28" s="77"/>
      <c r="D28" s="75"/>
      <c r="E28" s="77"/>
      <c r="F28" s="75"/>
      <c r="G28" s="77"/>
      <c r="H28" s="75"/>
      <c r="I28" s="77"/>
    </row>
    <row r="29" spans="1:9" ht="15">
      <c r="A29" s="71" t="s">
        <v>39</v>
      </c>
      <c r="B29" s="75">
        <f>O17</f>
        <v>7323376</v>
      </c>
      <c r="C29" s="77">
        <f aca="true" t="shared" si="8" ref="C29:I29">P17</f>
        <v>8347279</v>
      </c>
      <c r="D29" s="75">
        <f t="shared" si="8"/>
        <v>0</v>
      </c>
      <c r="E29" s="77">
        <f t="shared" si="8"/>
        <v>0</v>
      </c>
      <c r="F29" s="75">
        <f t="shared" si="8"/>
        <v>0</v>
      </c>
      <c r="G29" s="77">
        <f t="shared" si="8"/>
        <v>0</v>
      </c>
      <c r="H29" s="75">
        <f t="shared" si="8"/>
        <v>0</v>
      </c>
      <c r="I29" s="77">
        <f t="shared" si="8"/>
        <v>0</v>
      </c>
    </row>
    <row r="30" spans="1:9" ht="15">
      <c r="A30" s="71"/>
      <c r="B30" s="75"/>
      <c r="C30" s="77"/>
      <c r="D30" s="75"/>
      <c r="E30" s="77"/>
      <c r="F30" s="75"/>
      <c r="G30" s="77"/>
      <c r="H30" s="75"/>
      <c r="I30" s="77"/>
    </row>
    <row r="31" spans="1:9" ht="15">
      <c r="A31" s="71" t="s">
        <v>38</v>
      </c>
      <c r="B31" s="75">
        <f>O10</f>
        <v>2822952</v>
      </c>
      <c r="C31" s="77">
        <f aca="true" t="shared" si="9" ref="C31:I31">P10</f>
        <v>4987576</v>
      </c>
      <c r="D31" s="75">
        <f t="shared" si="9"/>
        <v>34374</v>
      </c>
      <c r="E31" s="77">
        <f t="shared" si="9"/>
        <v>0</v>
      </c>
      <c r="F31" s="75">
        <f t="shared" si="9"/>
        <v>12421</v>
      </c>
      <c r="G31" s="77">
        <f t="shared" si="9"/>
        <v>147</v>
      </c>
      <c r="H31" s="75">
        <f t="shared" si="9"/>
        <v>46795</v>
      </c>
      <c r="I31" s="77">
        <f t="shared" si="9"/>
        <v>147</v>
      </c>
    </row>
    <row r="32" spans="1:12" ht="15">
      <c r="A32" s="71"/>
      <c r="B32" s="75"/>
      <c r="C32" s="77"/>
      <c r="D32" s="75"/>
      <c r="E32" s="77"/>
      <c r="F32" s="75"/>
      <c r="G32" s="77"/>
      <c r="H32" s="75"/>
      <c r="I32" s="77"/>
      <c r="L32" s="4"/>
    </row>
    <row r="33" spans="1:12" ht="15">
      <c r="A33" s="71" t="s">
        <v>47</v>
      </c>
      <c r="B33" s="75">
        <f>B37-(B12+B14+B16+B18+B22+B25+B27+B29+B31+B35)</f>
        <v>87630371</v>
      </c>
      <c r="C33" s="77">
        <f aca="true" t="shared" si="10" ref="C33:I33">C37-(C12+C14+C16+C18+C22+C25+C27+C29+C31+C35)</f>
        <v>99298894</v>
      </c>
      <c r="D33" s="75">
        <f t="shared" si="10"/>
        <v>6493240</v>
      </c>
      <c r="E33" s="77">
        <f t="shared" si="10"/>
        <v>3681946</v>
      </c>
      <c r="F33" s="75">
        <f t="shared" si="10"/>
        <v>560350</v>
      </c>
      <c r="G33" s="77">
        <f t="shared" si="10"/>
        <v>734912</v>
      </c>
      <c r="H33" s="75">
        <f t="shared" si="10"/>
        <v>7053590</v>
      </c>
      <c r="I33" s="77">
        <f t="shared" si="10"/>
        <v>4416858</v>
      </c>
      <c r="J33" s="75"/>
      <c r="K33" s="75"/>
      <c r="L33" s="75"/>
    </row>
    <row r="34" spans="1:17" ht="15">
      <c r="A34" s="71"/>
      <c r="B34" s="75"/>
      <c r="C34" s="77"/>
      <c r="D34" s="75"/>
      <c r="E34" s="77"/>
      <c r="F34" s="75"/>
      <c r="G34" s="77"/>
      <c r="H34" s="75"/>
      <c r="I34" s="77"/>
      <c r="L34" s="4"/>
      <c r="M34" s="65"/>
      <c r="N34" s="66"/>
      <c r="O34" s="66"/>
      <c r="P34" s="66"/>
      <c r="Q34" s="66"/>
    </row>
    <row r="35" spans="1:17" ht="15">
      <c r="A35" s="71" t="s">
        <v>48</v>
      </c>
      <c r="B35" s="75">
        <f>O8</f>
        <v>69136</v>
      </c>
      <c r="C35" s="77">
        <f aca="true" t="shared" si="11" ref="C35:I35">P8</f>
        <v>0</v>
      </c>
      <c r="D35" s="75">
        <f t="shared" si="11"/>
        <v>0</v>
      </c>
      <c r="E35" s="77">
        <f t="shared" si="11"/>
        <v>0</v>
      </c>
      <c r="F35" s="75">
        <f t="shared" si="11"/>
        <v>6318763</v>
      </c>
      <c r="G35" s="77">
        <f t="shared" si="11"/>
        <v>28167282</v>
      </c>
      <c r="H35" s="75">
        <f t="shared" si="11"/>
        <v>6318763</v>
      </c>
      <c r="I35" s="77">
        <f t="shared" si="11"/>
        <v>28167282</v>
      </c>
      <c r="L35" s="4"/>
      <c r="M35" s="65"/>
      <c r="N35" s="66"/>
      <c r="O35" s="66"/>
      <c r="P35" s="66"/>
      <c r="Q35" s="66"/>
    </row>
    <row r="36" spans="1:17" ht="14.25">
      <c r="A36" s="74"/>
      <c r="B36" s="75"/>
      <c r="C36" s="80"/>
      <c r="D36" s="75"/>
      <c r="E36" s="80"/>
      <c r="F36" s="75"/>
      <c r="G36" s="80"/>
      <c r="H36" s="75"/>
      <c r="I36" s="80"/>
      <c r="L36" s="4"/>
      <c r="M36" s="65"/>
      <c r="N36" s="66"/>
      <c r="O36" s="66"/>
      <c r="P36" s="66"/>
      <c r="Q36" s="66"/>
    </row>
    <row r="37" spans="1:17" ht="18" customHeight="1" thickBot="1">
      <c r="A37" s="81" t="s">
        <v>49</v>
      </c>
      <c r="B37" s="82">
        <f>O15</f>
        <v>285932535</v>
      </c>
      <c r="C37" s="82">
        <f aca="true" t="shared" si="12" ref="C37:I37">P15</f>
        <v>302510478</v>
      </c>
      <c r="D37" s="82">
        <f t="shared" si="12"/>
        <v>31247172</v>
      </c>
      <c r="E37" s="82">
        <f t="shared" si="12"/>
        <v>29913762</v>
      </c>
      <c r="F37" s="82">
        <f t="shared" si="12"/>
        <v>16386363</v>
      </c>
      <c r="G37" s="82">
        <f t="shared" si="12"/>
        <v>32411495</v>
      </c>
      <c r="H37" s="82">
        <f t="shared" si="12"/>
        <v>47633535</v>
      </c>
      <c r="I37" s="82">
        <f t="shared" si="12"/>
        <v>62325257</v>
      </c>
      <c r="K37" s="4"/>
      <c r="L37" s="4"/>
      <c r="M37" s="65"/>
      <c r="N37" s="66"/>
      <c r="O37" s="66"/>
      <c r="P37" s="66"/>
      <c r="Q37" s="66"/>
    </row>
    <row r="38" spans="1:17" ht="15" thickTop="1">
      <c r="A38" s="3"/>
      <c r="B38" s="76"/>
      <c r="C38" s="76"/>
      <c r="D38" s="76"/>
      <c r="E38" s="76"/>
      <c r="F38" s="76"/>
      <c r="G38" s="76"/>
      <c r="H38" s="76"/>
      <c r="I38" s="76"/>
      <c r="J38" s="1"/>
      <c r="K38" s="4"/>
      <c r="M38" s="65"/>
      <c r="N38" s="66"/>
      <c r="O38" s="66"/>
      <c r="P38" s="66"/>
      <c r="Q38" s="66"/>
    </row>
    <row r="39" spans="1:17" ht="14.25">
      <c r="A39" s="5" t="s">
        <v>50</v>
      </c>
      <c r="B39" s="85"/>
      <c r="C39" s="85"/>
      <c r="D39" s="85"/>
      <c r="E39" s="85"/>
      <c r="F39" s="85"/>
      <c r="G39" s="83"/>
      <c r="H39" s="83"/>
      <c r="I39" s="83"/>
      <c r="M39" s="65"/>
      <c r="N39" s="66"/>
      <c r="O39" s="66"/>
      <c r="P39" s="66"/>
      <c r="Q39" s="66"/>
    </row>
    <row r="40" spans="1:17" ht="14.25">
      <c r="A40" s="84" t="s">
        <v>51</v>
      </c>
      <c r="B40" s="85"/>
      <c r="C40" s="85"/>
      <c r="D40" s="85"/>
      <c r="E40" s="85"/>
      <c r="F40" s="85"/>
      <c r="G40" s="85"/>
      <c r="H40" s="85"/>
      <c r="I40" s="85"/>
      <c r="M40" s="70"/>
      <c r="N40" s="66"/>
      <c r="O40" s="66"/>
      <c r="P40" s="66"/>
      <c r="Q40" s="66"/>
    </row>
    <row r="41" spans="1:17" ht="14.25">
      <c r="A41" s="5" t="s">
        <v>52</v>
      </c>
      <c r="B41" s="85"/>
      <c r="C41" s="85"/>
      <c r="D41" s="85"/>
      <c r="E41" s="85"/>
      <c r="F41" s="85"/>
      <c r="G41" s="85"/>
      <c r="H41" s="85"/>
      <c r="I41" s="85"/>
      <c r="M41" s="70"/>
      <c r="N41" s="66"/>
      <c r="O41" s="66"/>
      <c r="P41" s="66"/>
      <c r="Q41" s="66"/>
    </row>
    <row r="42" spans="1:13" ht="14.25">
      <c r="A42" s="5" t="s">
        <v>53</v>
      </c>
      <c r="B42" s="85"/>
      <c r="C42" s="85"/>
      <c r="D42" s="85"/>
      <c r="E42" s="85"/>
      <c r="F42" s="85"/>
      <c r="G42" s="85"/>
      <c r="H42" s="85"/>
      <c r="I42" s="85"/>
      <c r="M42" s="86"/>
    </row>
    <row r="43" spans="1:17" ht="14.25">
      <c r="A43" s="5" t="s">
        <v>54</v>
      </c>
      <c r="B43" s="85"/>
      <c r="C43" s="85"/>
      <c r="D43" s="85"/>
      <c r="E43" s="85"/>
      <c r="F43" s="85"/>
      <c r="G43" s="85"/>
      <c r="H43" s="85"/>
      <c r="I43" s="85"/>
      <c r="N43" s="66"/>
      <c r="O43" s="66"/>
      <c r="P43" s="66"/>
      <c r="Q43" s="66"/>
    </row>
    <row r="44" spans="1:9" ht="14.25">
      <c r="A44" s="5" t="s">
        <v>55</v>
      </c>
      <c r="B44" s="85"/>
      <c r="C44" s="85"/>
      <c r="D44" s="85"/>
      <c r="E44" s="85"/>
      <c r="F44" s="85"/>
      <c r="G44" s="83"/>
      <c r="H44" s="83"/>
      <c r="I44" s="83"/>
    </row>
    <row r="49" spans="14:17" ht="12.75">
      <c r="N49" s="66"/>
      <c r="O49" s="66"/>
      <c r="P49" s="66"/>
      <c r="Q49" s="66"/>
    </row>
  </sheetData>
  <mergeCells count="2">
    <mergeCell ref="A5:I5"/>
    <mergeCell ref="A4:I4"/>
  </mergeCells>
  <printOptions/>
  <pageMargins left="0.75" right="0.75" top="0.89" bottom="1.16" header="0.55" footer="0.71"/>
  <pageSetup fitToHeight="1" fitToWidth="1" horizontalDpi="600" verticalDpi="600" orientation="landscape" scale="87" r:id="rId1"/>
  <headerFooter alignWithMargins="0">
    <oddHeader>&amp;C&amp;"Book Antiqua,Regular"-3-</oddHeader>
  </headerFooter>
  <ignoredErrors>
    <ignoredError sqref="C10 E10 G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9"/>
  <sheetViews>
    <sheetView workbookViewId="0" topLeftCell="A1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28125" style="5" customWidth="1"/>
    <col min="4" max="4" width="15.421875" style="5" customWidth="1"/>
    <col min="5" max="5" width="14.28125" style="5" customWidth="1"/>
    <col min="6" max="7" width="9.140625" style="5" customWidth="1"/>
    <col min="8" max="8" width="11.28125" style="5" bestFit="1" customWidth="1"/>
    <col min="9" max="9" width="17.00390625" style="5" bestFit="1" customWidth="1"/>
    <col min="10" max="10" width="7.28125" style="5" bestFit="1" customWidth="1"/>
    <col min="11" max="11" width="34.421875" style="5" bestFit="1" customWidth="1"/>
    <col min="12" max="13" width="9.00390625" style="5" bestFit="1" customWidth="1"/>
    <col min="14" max="16384" width="9.140625" style="5" customWidth="1"/>
  </cols>
  <sheetData>
    <row r="1" spans="1:25" ht="15">
      <c r="A1" s="312" t="s">
        <v>142</v>
      </c>
      <c r="B1" s="312"/>
      <c r="C1" s="312"/>
      <c r="D1" s="312"/>
      <c r="E1" s="312"/>
      <c r="F1" s="4"/>
      <c r="G1" s="151"/>
      <c r="H1" s="151"/>
      <c r="I1" s="151"/>
      <c r="J1" s="151"/>
      <c r="K1" s="151"/>
      <c r="L1" s="151"/>
      <c r="M1" s="155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12" ht="15">
      <c r="A2" s="312" t="str">
        <f>UPPER('Table 1'!$M$1)&amp;" "&amp;'Table 1'!$N$1&amp;" WITH THE CORRESPONDING MONTH OF "&amp;'Table 1'!$O$1</f>
        <v>DECEMBER  2020 WITH THE CORRESPONDING MONTH OF 2019</v>
      </c>
      <c r="B2" s="312"/>
      <c r="C2" s="312"/>
      <c r="D2" s="312"/>
      <c r="E2" s="312"/>
      <c r="F2" s="157"/>
      <c r="G2" s="151"/>
      <c r="H2" s="151"/>
      <c r="I2" s="151"/>
      <c r="J2" s="151"/>
      <c r="K2" s="4"/>
      <c r="L2" s="4"/>
    </row>
    <row r="3" spans="1:12" ht="13.5">
      <c r="A3" s="157"/>
      <c r="B3" s="152"/>
      <c r="C3" s="152"/>
      <c r="D3" s="152"/>
      <c r="E3" s="151"/>
      <c r="F3" s="157"/>
      <c r="G3" s="151"/>
      <c r="H3" s="151"/>
      <c r="I3" s="151"/>
      <c r="J3" s="151"/>
      <c r="K3" s="4"/>
      <c r="L3" s="4"/>
    </row>
    <row r="4" spans="1:12" ht="15">
      <c r="A4" s="159" t="s">
        <v>32</v>
      </c>
      <c r="B4" s="160" t="s">
        <v>121</v>
      </c>
      <c r="C4" s="159" t="s">
        <v>122</v>
      </c>
      <c r="D4" s="159" t="s">
        <v>123</v>
      </c>
      <c r="E4" s="161"/>
      <c r="F4" s="161"/>
      <c r="G4" s="161"/>
      <c r="J4" s="151"/>
      <c r="K4" s="4"/>
      <c r="L4" s="4"/>
    </row>
    <row r="5" spans="1:13" ht="15.75">
      <c r="A5" s="162"/>
      <c r="B5" s="4"/>
      <c r="C5" s="4"/>
      <c r="D5" s="163">
        <f>'Table 1'!$N$1</f>
        <v>2020</v>
      </c>
      <c r="E5" s="163">
        <f>'Table 1'!$O$1</f>
        <v>2019</v>
      </c>
      <c r="F5" s="4"/>
      <c r="G5" s="162"/>
      <c r="H5" s="290" t="s">
        <v>169</v>
      </c>
      <c r="I5" s="290" t="s">
        <v>171</v>
      </c>
      <c r="J5" s="290" t="s">
        <v>174</v>
      </c>
      <c r="K5" s="290" t="s">
        <v>148</v>
      </c>
      <c r="L5" s="290" t="s">
        <v>157</v>
      </c>
      <c r="M5" s="290" t="s">
        <v>158</v>
      </c>
    </row>
    <row r="6" spans="2:13" ht="16.5">
      <c r="B6" s="246" t="str">
        <f aca="true" t="shared" si="0" ref="B6:E7">J6</f>
        <v>044</v>
      </c>
      <c r="C6" s="254" t="str">
        <f t="shared" si="0"/>
        <v>Maize Unmilled</v>
      </c>
      <c r="D6" s="254">
        <f t="shared" si="0"/>
        <v>3408908</v>
      </c>
      <c r="E6" s="247">
        <f t="shared" si="0"/>
        <v>520</v>
      </c>
      <c r="F6" s="164"/>
      <c r="G6" s="165"/>
      <c r="H6" s="291" t="s">
        <v>217</v>
      </c>
      <c r="I6" s="291" t="s">
        <v>40</v>
      </c>
      <c r="J6" s="291" t="s">
        <v>252</v>
      </c>
      <c r="K6" s="291" t="s">
        <v>253</v>
      </c>
      <c r="L6" s="292">
        <v>3408908</v>
      </c>
      <c r="M6" s="292">
        <v>520</v>
      </c>
    </row>
    <row r="7" spans="1:13" ht="16.5">
      <c r="A7" s="166"/>
      <c r="B7" s="248" t="str">
        <f t="shared" si="0"/>
        <v>057</v>
      </c>
      <c r="C7" s="255" t="str">
        <f t="shared" si="0"/>
        <v>Fruits And Nuts Fresh/Dry</v>
      </c>
      <c r="D7" s="255">
        <f t="shared" si="0"/>
        <v>2984249</v>
      </c>
      <c r="E7" s="250">
        <f t="shared" si="0"/>
        <v>2662794</v>
      </c>
      <c r="F7" s="164"/>
      <c r="G7" s="165"/>
      <c r="H7" s="291" t="s">
        <v>217</v>
      </c>
      <c r="I7" s="291" t="s">
        <v>40</v>
      </c>
      <c r="J7" s="291" t="s">
        <v>254</v>
      </c>
      <c r="K7" s="291" t="s">
        <v>255</v>
      </c>
      <c r="L7" s="292">
        <v>2984249</v>
      </c>
      <c r="M7" s="292">
        <v>2662794</v>
      </c>
    </row>
    <row r="8" spans="1:13" ht="16.5">
      <c r="A8" s="169"/>
      <c r="B8" s="248" t="str">
        <f aca="true" t="shared" si="1" ref="B8:E15">J8</f>
        <v>098</v>
      </c>
      <c r="C8" s="255" t="str">
        <f t="shared" si="1"/>
        <v>Edible Products</v>
      </c>
      <c r="D8" s="255">
        <f t="shared" si="1"/>
        <v>3257204</v>
      </c>
      <c r="E8" s="250">
        <f t="shared" si="1"/>
        <v>5948813</v>
      </c>
      <c r="F8" s="164"/>
      <c r="G8" s="165"/>
      <c r="H8" s="291" t="s">
        <v>217</v>
      </c>
      <c r="I8" s="291" t="s">
        <v>40</v>
      </c>
      <c r="J8" s="291" t="s">
        <v>256</v>
      </c>
      <c r="K8" s="291" t="s">
        <v>257</v>
      </c>
      <c r="L8" s="292">
        <v>3257204</v>
      </c>
      <c r="M8" s="292">
        <v>5948813</v>
      </c>
    </row>
    <row r="9" spans="1:13" ht="16.5">
      <c r="A9" s="169"/>
      <c r="B9" s="248" t="str">
        <f t="shared" si="1"/>
        <v>222</v>
      </c>
      <c r="C9" s="255" t="str">
        <f t="shared" si="1"/>
        <v>Oil Seeds For Soft Veg. Oil</v>
      </c>
      <c r="D9" s="255">
        <f t="shared" si="1"/>
        <v>3833794</v>
      </c>
      <c r="E9" s="250">
        <f t="shared" si="1"/>
        <v>75201</v>
      </c>
      <c r="F9" s="164"/>
      <c r="G9" s="165"/>
      <c r="H9" s="291" t="s">
        <v>217</v>
      </c>
      <c r="I9" s="291" t="s">
        <v>40</v>
      </c>
      <c r="J9" s="291" t="s">
        <v>258</v>
      </c>
      <c r="K9" s="291" t="s">
        <v>259</v>
      </c>
      <c r="L9" s="292">
        <v>3833794</v>
      </c>
      <c r="M9" s="292">
        <v>75201</v>
      </c>
    </row>
    <row r="10" spans="1:13" ht="16.5">
      <c r="A10" s="172" t="str">
        <f>I6</f>
        <v>UNITED STATES</v>
      </c>
      <c r="B10" s="248" t="str">
        <f t="shared" si="1"/>
        <v>553</v>
      </c>
      <c r="C10" s="255" t="str">
        <f t="shared" si="1"/>
        <v>Perfumery, Cosmetics</v>
      </c>
      <c r="D10" s="255">
        <f t="shared" si="1"/>
        <v>2470298</v>
      </c>
      <c r="E10" s="250">
        <f t="shared" si="1"/>
        <v>2058083</v>
      </c>
      <c r="F10" s="164"/>
      <c r="G10" s="165"/>
      <c r="H10" s="291" t="s">
        <v>217</v>
      </c>
      <c r="I10" s="291" t="s">
        <v>40</v>
      </c>
      <c r="J10" s="291" t="s">
        <v>260</v>
      </c>
      <c r="K10" s="291" t="s">
        <v>261</v>
      </c>
      <c r="L10" s="292">
        <v>2470298</v>
      </c>
      <c r="M10" s="292">
        <v>2058083</v>
      </c>
    </row>
    <row r="11" spans="1:13" ht="16.5">
      <c r="A11" s="153"/>
      <c r="B11" s="248" t="str">
        <f t="shared" si="1"/>
        <v>642</v>
      </c>
      <c r="C11" s="255" t="str">
        <f t="shared" si="1"/>
        <v>Articles Of Paper</v>
      </c>
      <c r="D11" s="255">
        <f t="shared" si="1"/>
        <v>2446703</v>
      </c>
      <c r="E11" s="250">
        <f t="shared" si="1"/>
        <v>2897214</v>
      </c>
      <c r="F11" s="170"/>
      <c r="G11" s="171"/>
      <c r="H11" s="291" t="s">
        <v>217</v>
      </c>
      <c r="I11" s="291" t="s">
        <v>40</v>
      </c>
      <c r="J11" s="291" t="s">
        <v>262</v>
      </c>
      <c r="K11" s="291" t="s">
        <v>263</v>
      </c>
      <c r="L11" s="292">
        <v>2446703</v>
      </c>
      <c r="M11" s="292">
        <v>2897214</v>
      </c>
    </row>
    <row r="12" spans="1:13" ht="16.5">
      <c r="A12" s="172"/>
      <c r="B12" s="248" t="str">
        <f t="shared" si="1"/>
        <v>752</v>
      </c>
      <c r="C12" s="255" t="str">
        <f t="shared" si="1"/>
        <v>Data Processing Machines</v>
      </c>
      <c r="D12" s="255">
        <f t="shared" si="1"/>
        <v>5312986</v>
      </c>
      <c r="E12" s="250">
        <f t="shared" si="1"/>
        <v>2234346</v>
      </c>
      <c r="F12" s="170"/>
      <c r="G12" s="171"/>
      <c r="H12" s="291" t="s">
        <v>217</v>
      </c>
      <c r="I12" s="291" t="s">
        <v>40</v>
      </c>
      <c r="J12" s="291" t="s">
        <v>264</v>
      </c>
      <c r="K12" s="291" t="s">
        <v>265</v>
      </c>
      <c r="L12" s="292">
        <v>5312986</v>
      </c>
      <c r="M12" s="292">
        <v>2234346</v>
      </c>
    </row>
    <row r="13" spans="1:13" ht="16.5">
      <c r="A13" s="173"/>
      <c r="B13" s="248" t="str">
        <f t="shared" si="1"/>
        <v>764</v>
      </c>
      <c r="C13" s="255" t="str">
        <f t="shared" si="1"/>
        <v>Telecommunication Equipment</v>
      </c>
      <c r="D13" s="255">
        <f t="shared" si="1"/>
        <v>3830493</v>
      </c>
      <c r="E13" s="250">
        <f t="shared" si="1"/>
        <v>2245091</v>
      </c>
      <c r="F13" s="170"/>
      <c r="G13" s="171"/>
      <c r="H13" s="291" t="s">
        <v>217</v>
      </c>
      <c r="I13" s="291" t="s">
        <v>40</v>
      </c>
      <c r="J13" s="291" t="s">
        <v>266</v>
      </c>
      <c r="K13" s="291" t="s">
        <v>267</v>
      </c>
      <c r="L13" s="292">
        <v>3830493</v>
      </c>
      <c r="M13" s="292">
        <v>2245091</v>
      </c>
    </row>
    <row r="14" spans="1:13" ht="16.5">
      <c r="A14" s="173"/>
      <c r="B14" s="248" t="str">
        <f t="shared" si="1"/>
        <v>821</v>
      </c>
      <c r="C14" s="255" t="str">
        <f t="shared" si="1"/>
        <v>Furniture And Parts</v>
      </c>
      <c r="D14" s="255">
        <f t="shared" si="1"/>
        <v>4066107</v>
      </c>
      <c r="E14" s="250">
        <f t="shared" si="1"/>
        <v>2014973</v>
      </c>
      <c r="F14" s="170"/>
      <c r="G14" s="171"/>
      <c r="H14" s="291" t="s">
        <v>217</v>
      </c>
      <c r="I14" s="291" t="s">
        <v>40</v>
      </c>
      <c r="J14" s="291" t="s">
        <v>106</v>
      </c>
      <c r="K14" s="291" t="s">
        <v>268</v>
      </c>
      <c r="L14" s="292">
        <v>4066107</v>
      </c>
      <c r="M14" s="292">
        <v>2014973</v>
      </c>
    </row>
    <row r="15" spans="1:13" ht="16.5">
      <c r="A15" s="173"/>
      <c r="B15" s="248" t="str">
        <f t="shared" si="1"/>
        <v>893</v>
      </c>
      <c r="C15" s="255" t="str">
        <f t="shared" si="1"/>
        <v>Articles Of Plastic</v>
      </c>
      <c r="D15" s="255">
        <f t="shared" si="1"/>
        <v>2920923</v>
      </c>
      <c r="E15" s="250">
        <f t="shared" si="1"/>
        <v>2508485</v>
      </c>
      <c r="F15" s="170"/>
      <c r="G15" s="171"/>
      <c r="H15" s="291" t="s">
        <v>217</v>
      </c>
      <c r="I15" s="291" t="s">
        <v>40</v>
      </c>
      <c r="J15" s="291" t="s">
        <v>269</v>
      </c>
      <c r="K15" s="291" t="s">
        <v>270</v>
      </c>
      <c r="L15" s="292">
        <v>2920923</v>
      </c>
      <c r="M15" s="292">
        <v>2508485</v>
      </c>
    </row>
    <row r="16" spans="1:13" ht="16.5">
      <c r="A16" s="173"/>
      <c r="B16" s="174"/>
      <c r="C16" s="175"/>
      <c r="D16" s="176"/>
      <c r="E16" s="177"/>
      <c r="F16" s="170"/>
      <c r="G16" s="171"/>
      <c r="H16" s="291" t="s">
        <v>232</v>
      </c>
      <c r="I16" s="291" t="s">
        <v>233</v>
      </c>
      <c r="J16" s="291" t="s">
        <v>271</v>
      </c>
      <c r="K16" s="291" t="s">
        <v>272</v>
      </c>
      <c r="L16" s="292">
        <v>1570680</v>
      </c>
      <c r="M16" s="292">
        <v>1043061</v>
      </c>
    </row>
    <row r="17" spans="1:13" ht="16.5">
      <c r="A17" s="69"/>
      <c r="B17" s="248" t="str">
        <f>J16</f>
        <v>048</v>
      </c>
      <c r="C17" s="255" t="str">
        <f>K16</f>
        <v>Cereal, Flour, Starch</v>
      </c>
      <c r="D17" s="255">
        <f>L16</f>
        <v>1570680</v>
      </c>
      <c r="E17" s="250">
        <f>M16</f>
        <v>1043061</v>
      </c>
      <c r="F17" s="178"/>
      <c r="G17" s="165"/>
      <c r="H17" s="291" t="s">
        <v>232</v>
      </c>
      <c r="I17" s="291" t="s">
        <v>233</v>
      </c>
      <c r="J17" s="291" t="s">
        <v>256</v>
      </c>
      <c r="K17" s="291" t="s">
        <v>257</v>
      </c>
      <c r="L17" s="292">
        <v>1348060</v>
      </c>
      <c r="M17" s="292">
        <v>746683</v>
      </c>
    </row>
    <row r="18" spans="1:13" ht="16.5">
      <c r="A18" s="163"/>
      <c r="B18" s="248" t="str">
        <f aca="true" t="shared" si="2" ref="B18:E26">J17</f>
        <v>098</v>
      </c>
      <c r="C18" s="255" t="str">
        <f t="shared" si="2"/>
        <v>Edible Products</v>
      </c>
      <c r="D18" s="255">
        <f t="shared" si="2"/>
        <v>1348060</v>
      </c>
      <c r="E18" s="250">
        <f t="shared" si="2"/>
        <v>746683</v>
      </c>
      <c r="F18" s="4"/>
      <c r="G18" s="4"/>
      <c r="H18" s="291" t="s">
        <v>232</v>
      </c>
      <c r="I18" s="291" t="s">
        <v>233</v>
      </c>
      <c r="J18" s="291" t="s">
        <v>273</v>
      </c>
      <c r="K18" s="291" t="s">
        <v>274</v>
      </c>
      <c r="L18" s="292">
        <v>1275288</v>
      </c>
      <c r="M18" s="292">
        <v>1707204</v>
      </c>
    </row>
    <row r="19" spans="1:13" ht="16.5">
      <c r="A19" s="163"/>
      <c r="B19" s="248" t="str">
        <f t="shared" si="2"/>
        <v>111</v>
      </c>
      <c r="C19" s="255" t="str">
        <f t="shared" si="2"/>
        <v>Non-Alcoholic Beverages</v>
      </c>
      <c r="D19" s="255">
        <f t="shared" si="2"/>
        <v>1275288</v>
      </c>
      <c r="E19" s="250">
        <f t="shared" si="2"/>
        <v>1707204</v>
      </c>
      <c r="F19" s="4"/>
      <c r="G19" s="4"/>
      <c r="H19" s="291" t="s">
        <v>232</v>
      </c>
      <c r="I19" s="291" t="s">
        <v>233</v>
      </c>
      <c r="J19" s="291" t="s">
        <v>275</v>
      </c>
      <c r="K19" s="291" t="s">
        <v>276</v>
      </c>
      <c r="L19" s="292">
        <v>853664</v>
      </c>
      <c r="M19" s="292">
        <v>831691</v>
      </c>
    </row>
    <row r="20" spans="1:13" ht="16.5">
      <c r="A20" s="163"/>
      <c r="B20" s="248" t="str">
        <f t="shared" si="2"/>
        <v>112</v>
      </c>
      <c r="C20" s="255" t="str">
        <f t="shared" si="2"/>
        <v>Alcoholic Beverages</v>
      </c>
      <c r="D20" s="255">
        <f t="shared" si="2"/>
        <v>853664</v>
      </c>
      <c r="E20" s="250">
        <f t="shared" si="2"/>
        <v>831691</v>
      </c>
      <c r="F20" s="4"/>
      <c r="G20" s="4"/>
      <c r="H20" s="291" t="s">
        <v>232</v>
      </c>
      <c r="I20" s="291" t="s">
        <v>233</v>
      </c>
      <c r="J20" s="291" t="s">
        <v>277</v>
      </c>
      <c r="K20" s="291" t="s">
        <v>278</v>
      </c>
      <c r="L20" s="292">
        <v>853793</v>
      </c>
      <c r="M20" s="292">
        <v>290835</v>
      </c>
    </row>
    <row r="21" spans="1:13" ht="16.5">
      <c r="A21" s="172" t="str">
        <f>I16</f>
        <v>TRINIDAD &amp; TOB.</v>
      </c>
      <c r="B21" s="248" t="str">
        <f t="shared" si="2"/>
        <v>122</v>
      </c>
      <c r="C21" s="255" t="str">
        <f t="shared" si="2"/>
        <v>Tobacco Manufactured</v>
      </c>
      <c r="D21" s="255">
        <f t="shared" si="2"/>
        <v>853793</v>
      </c>
      <c r="E21" s="250">
        <f t="shared" si="2"/>
        <v>290835</v>
      </c>
      <c r="F21" s="4"/>
      <c r="G21" s="4"/>
      <c r="H21" s="291" t="s">
        <v>232</v>
      </c>
      <c r="I21" s="291" t="s">
        <v>233</v>
      </c>
      <c r="J21" s="291" t="s">
        <v>279</v>
      </c>
      <c r="K21" s="291" t="s">
        <v>280</v>
      </c>
      <c r="L21" s="292">
        <v>11239530</v>
      </c>
      <c r="M21" s="292">
        <v>43392073</v>
      </c>
    </row>
    <row r="22" spans="1:13" ht="16.5">
      <c r="A22" s="163"/>
      <c r="B22" s="248" t="str">
        <f t="shared" si="2"/>
        <v>334</v>
      </c>
      <c r="C22" s="255" t="str">
        <f t="shared" si="2"/>
        <v>Petroleum Products Refined</v>
      </c>
      <c r="D22" s="255">
        <f t="shared" si="2"/>
        <v>11239530</v>
      </c>
      <c r="E22" s="250">
        <f t="shared" si="2"/>
        <v>43392073</v>
      </c>
      <c r="F22" s="4"/>
      <c r="G22" s="4"/>
      <c r="H22" s="291" t="s">
        <v>232</v>
      </c>
      <c r="I22" s="291" t="s">
        <v>233</v>
      </c>
      <c r="J22" s="291" t="s">
        <v>96</v>
      </c>
      <c r="K22" s="291" t="s">
        <v>281</v>
      </c>
      <c r="L22" s="292">
        <v>1068772</v>
      </c>
      <c r="M22" s="292">
        <v>603490</v>
      </c>
    </row>
    <row r="23" spans="1:13" ht="16.5">
      <c r="A23" s="163"/>
      <c r="B23" s="248" t="str">
        <f t="shared" si="2"/>
        <v>554</v>
      </c>
      <c r="C23" s="255" t="str">
        <f t="shared" si="2"/>
        <v>Soaps, Cleaning Prep.</v>
      </c>
      <c r="D23" s="255">
        <f t="shared" si="2"/>
        <v>1068772</v>
      </c>
      <c r="E23" s="250">
        <f t="shared" si="2"/>
        <v>603490</v>
      </c>
      <c r="F23" s="4"/>
      <c r="G23" s="4"/>
      <c r="H23" s="291" t="s">
        <v>232</v>
      </c>
      <c r="I23" s="291" t="s">
        <v>233</v>
      </c>
      <c r="J23" s="291" t="s">
        <v>262</v>
      </c>
      <c r="K23" s="291" t="s">
        <v>263</v>
      </c>
      <c r="L23" s="292">
        <v>1457434</v>
      </c>
      <c r="M23" s="292">
        <v>1165372</v>
      </c>
    </row>
    <row r="24" spans="1:13" ht="16.5">
      <c r="A24" s="163"/>
      <c r="B24" s="248" t="str">
        <f t="shared" si="2"/>
        <v>642</v>
      </c>
      <c r="C24" s="255" t="str">
        <f t="shared" si="2"/>
        <v>Articles Of Paper</v>
      </c>
      <c r="D24" s="255">
        <f t="shared" si="2"/>
        <v>1457434</v>
      </c>
      <c r="E24" s="250">
        <f t="shared" si="2"/>
        <v>1165372</v>
      </c>
      <c r="F24" s="4"/>
      <c r="G24" s="4"/>
      <c r="H24" s="291" t="s">
        <v>232</v>
      </c>
      <c r="I24" s="291" t="s">
        <v>233</v>
      </c>
      <c r="J24" s="291" t="s">
        <v>282</v>
      </c>
      <c r="K24" s="291" t="s">
        <v>283</v>
      </c>
      <c r="L24" s="292">
        <v>840373</v>
      </c>
      <c r="M24" s="292">
        <v>0</v>
      </c>
    </row>
    <row r="25" spans="1:13" ht="16.5">
      <c r="A25" s="163"/>
      <c r="B25" s="248" t="str">
        <f t="shared" si="2"/>
        <v>661</v>
      </c>
      <c r="C25" s="255" t="str">
        <f t="shared" si="2"/>
        <v>Lime, Cement</v>
      </c>
      <c r="D25" s="255">
        <f t="shared" si="2"/>
        <v>840373</v>
      </c>
      <c r="E25" s="250">
        <f t="shared" si="2"/>
        <v>0</v>
      </c>
      <c r="F25" s="4"/>
      <c r="G25" s="4"/>
      <c r="H25" s="291" t="s">
        <v>232</v>
      </c>
      <c r="I25" s="291" t="s">
        <v>233</v>
      </c>
      <c r="J25" s="291" t="s">
        <v>269</v>
      </c>
      <c r="K25" s="291" t="s">
        <v>270</v>
      </c>
      <c r="L25" s="292">
        <v>768671</v>
      </c>
      <c r="M25" s="292">
        <v>457800</v>
      </c>
    </row>
    <row r="26" spans="1:13" ht="16.5">
      <c r="A26" s="163"/>
      <c r="B26" s="248" t="str">
        <f t="shared" si="2"/>
        <v>893</v>
      </c>
      <c r="C26" s="255" t="str">
        <f t="shared" si="2"/>
        <v>Articles Of Plastic</v>
      </c>
      <c r="D26" s="255">
        <f t="shared" si="2"/>
        <v>768671</v>
      </c>
      <c r="E26" s="250">
        <f t="shared" si="2"/>
        <v>457800</v>
      </c>
      <c r="F26" s="4"/>
      <c r="G26" s="4"/>
      <c r="H26" s="291" t="s">
        <v>216</v>
      </c>
      <c r="I26" s="291" t="s">
        <v>41</v>
      </c>
      <c r="J26" s="291" t="s">
        <v>279</v>
      </c>
      <c r="K26" s="291" t="s">
        <v>280</v>
      </c>
      <c r="L26" s="292">
        <v>10947759</v>
      </c>
      <c r="M26" s="292">
        <v>5954961</v>
      </c>
    </row>
    <row r="27" spans="1:13" ht="16.5">
      <c r="A27" s="163"/>
      <c r="B27" s="174"/>
      <c r="C27" s="179"/>
      <c r="D27" s="180"/>
      <c r="E27" s="181"/>
      <c r="F27" s="4"/>
      <c r="G27" s="162"/>
      <c r="H27" s="291" t="s">
        <v>216</v>
      </c>
      <c r="I27" s="291" t="s">
        <v>41</v>
      </c>
      <c r="J27" s="291" t="s">
        <v>284</v>
      </c>
      <c r="K27" s="291" t="s">
        <v>285</v>
      </c>
      <c r="L27" s="292">
        <v>281245</v>
      </c>
      <c r="M27" s="292">
        <v>301018</v>
      </c>
    </row>
    <row r="28" spans="1:13" ht="16.5">
      <c r="A28" s="69"/>
      <c r="B28" s="248" t="str">
        <f>J26</f>
        <v>334</v>
      </c>
      <c r="C28" s="255" t="str">
        <f>K26</f>
        <v>Petroleum Products Refined</v>
      </c>
      <c r="D28" s="249">
        <f>L26</f>
        <v>10947759</v>
      </c>
      <c r="E28" s="250">
        <f>M26</f>
        <v>5954961</v>
      </c>
      <c r="F28" s="178"/>
      <c r="G28" s="165"/>
      <c r="H28" s="291" t="s">
        <v>216</v>
      </c>
      <c r="I28" s="291" t="s">
        <v>41</v>
      </c>
      <c r="J28" s="291" t="s">
        <v>260</v>
      </c>
      <c r="K28" s="291" t="s">
        <v>261</v>
      </c>
      <c r="L28" s="292">
        <v>105481</v>
      </c>
      <c r="M28" s="292">
        <v>0</v>
      </c>
    </row>
    <row r="29" spans="1:13" ht="16.5">
      <c r="A29" s="163"/>
      <c r="B29" s="248" t="str">
        <f aca="true" t="shared" si="3" ref="B29:E37">J27</f>
        <v>542</v>
      </c>
      <c r="C29" s="255" t="str">
        <f t="shared" si="3"/>
        <v>Medicaments Including Vet. Med.</v>
      </c>
      <c r="D29" s="249">
        <f t="shared" si="3"/>
        <v>281245</v>
      </c>
      <c r="E29" s="250">
        <f t="shared" si="3"/>
        <v>301018</v>
      </c>
      <c r="F29" s="164"/>
      <c r="G29" s="165"/>
      <c r="H29" s="291" t="s">
        <v>216</v>
      </c>
      <c r="I29" s="291" t="s">
        <v>41</v>
      </c>
      <c r="J29" s="291" t="s">
        <v>96</v>
      </c>
      <c r="K29" s="291" t="s">
        <v>281</v>
      </c>
      <c r="L29" s="292">
        <v>361744</v>
      </c>
      <c r="M29" s="292">
        <v>38966</v>
      </c>
    </row>
    <row r="30" spans="1:13" ht="16.5">
      <c r="A30" s="163"/>
      <c r="B30" s="248" t="str">
        <f t="shared" si="3"/>
        <v>553</v>
      </c>
      <c r="C30" s="255" t="str">
        <f t="shared" si="3"/>
        <v>Perfumery, Cosmetics</v>
      </c>
      <c r="D30" s="249">
        <f t="shared" si="3"/>
        <v>105481</v>
      </c>
      <c r="E30" s="250">
        <f t="shared" si="3"/>
        <v>0</v>
      </c>
      <c r="F30" s="170"/>
      <c r="G30" s="182"/>
      <c r="H30" s="291" t="s">
        <v>216</v>
      </c>
      <c r="I30" s="291" t="s">
        <v>41</v>
      </c>
      <c r="J30" s="291" t="s">
        <v>98</v>
      </c>
      <c r="K30" s="291" t="s">
        <v>286</v>
      </c>
      <c r="L30" s="292">
        <v>167999</v>
      </c>
      <c r="M30" s="292">
        <v>0</v>
      </c>
    </row>
    <row r="31" spans="1:13" ht="16.5">
      <c r="A31" s="163"/>
      <c r="B31" s="248" t="str">
        <f t="shared" si="3"/>
        <v>554</v>
      </c>
      <c r="C31" s="255" t="str">
        <f t="shared" si="3"/>
        <v>Soaps, Cleaning Prep.</v>
      </c>
      <c r="D31" s="249">
        <f t="shared" si="3"/>
        <v>361744</v>
      </c>
      <c r="E31" s="250">
        <f t="shared" si="3"/>
        <v>38966</v>
      </c>
      <c r="F31" s="170"/>
      <c r="G31" s="182"/>
      <c r="H31" s="291" t="s">
        <v>216</v>
      </c>
      <c r="I31" s="291" t="s">
        <v>41</v>
      </c>
      <c r="J31" s="291" t="s">
        <v>287</v>
      </c>
      <c r="K31" s="291" t="s">
        <v>288</v>
      </c>
      <c r="L31" s="292">
        <v>95313</v>
      </c>
      <c r="M31" s="292">
        <v>3438</v>
      </c>
    </row>
    <row r="32" spans="1:13" ht="16.5">
      <c r="A32" s="172" t="str">
        <f>I26</f>
        <v>PUERTO RICO</v>
      </c>
      <c r="B32" s="248" t="str">
        <f t="shared" si="3"/>
        <v>591</v>
      </c>
      <c r="C32" s="255" t="str">
        <f t="shared" si="3"/>
        <v>Disinfectants,Insecticides</v>
      </c>
      <c r="D32" s="249">
        <f t="shared" si="3"/>
        <v>167999</v>
      </c>
      <c r="E32" s="250">
        <f t="shared" si="3"/>
        <v>0</v>
      </c>
      <c r="F32" s="170"/>
      <c r="G32" s="182"/>
      <c r="H32" s="291" t="s">
        <v>216</v>
      </c>
      <c r="I32" s="291" t="s">
        <v>41</v>
      </c>
      <c r="J32" s="291" t="s">
        <v>262</v>
      </c>
      <c r="K32" s="291" t="s">
        <v>263</v>
      </c>
      <c r="L32" s="292">
        <v>308598</v>
      </c>
      <c r="M32" s="292">
        <v>116582</v>
      </c>
    </row>
    <row r="33" spans="1:13" ht="16.5">
      <c r="A33" s="163"/>
      <c r="B33" s="248" t="str">
        <f t="shared" si="3"/>
        <v>598</v>
      </c>
      <c r="C33" s="255" t="str">
        <f t="shared" si="3"/>
        <v>Misc. Chemical Products</v>
      </c>
      <c r="D33" s="249">
        <f t="shared" si="3"/>
        <v>95313</v>
      </c>
      <c r="E33" s="250">
        <f t="shared" si="3"/>
        <v>3438</v>
      </c>
      <c r="F33" s="170"/>
      <c r="G33" s="182"/>
      <c r="H33" s="291" t="s">
        <v>216</v>
      </c>
      <c r="I33" s="291" t="s">
        <v>41</v>
      </c>
      <c r="J33" s="291" t="s">
        <v>289</v>
      </c>
      <c r="K33" s="291" t="s">
        <v>290</v>
      </c>
      <c r="L33" s="292">
        <v>154224</v>
      </c>
      <c r="M33" s="292">
        <v>5882</v>
      </c>
    </row>
    <row r="34" spans="1:13" ht="16.5">
      <c r="A34" s="163"/>
      <c r="B34" s="248" t="str">
        <f t="shared" si="3"/>
        <v>642</v>
      </c>
      <c r="C34" s="255" t="str">
        <f t="shared" si="3"/>
        <v>Articles Of Paper</v>
      </c>
      <c r="D34" s="249">
        <f t="shared" si="3"/>
        <v>308598</v>
      </c>
      <c r="E34" s="250">
        <f t="shared" si="3"/>
        <v>116582</v>
      </c>
      <c r="F34" s="170"/>
      <c r="G34" s="182"/>
      <c r="H34" s="291" t="s">
        <v>216</v>
      </c>
      <c r="I34" s="291" t="s">
        <v>41</v>
      </c>
      <c r="J34" s="291" t="s">
        <v>291</v>
      </c>
      <c r="K34" s="291" t="s">
        <v>292</v>
      </c>
      <c r="L34" s="292">
        <v>105531</v>
      </c>
      <c r="M34" s="292">
        <v>3764</v>
      </c>
    </row>
    <row r="35" spans="1:13" ht="16.5">
      <c r="A35" s="163"/>
      <c r="B35" s="248" t="str">
        <f t="shared" si="3"/>
        <v>723</v>
      </c>
      <c r="C35" s="255" t="str">
        <f t="shared" si="3"/>
        <v>Contractors Plant Equipment</v>
      </c>
      <c r="D35" s="249">
        <f t="shared" si="3"/>
        <v>154224</v>
      </c>
      <c r="E35" s="250">
        <f t="shared" si="3"/>
        <v>5882</v>
      </c>
      <c r="F35" s="170"/>
      <c r="G35" s="182"/>
      <c r="H35" s="291" t="s">
        <v>216</v>
      </c>
      <c r="I35" s="291" t="s">
        <v>41</v>
      </c>
      <c r="J35" s="291" t="s">
        <v>269</v>
      </c>
      <c r="K35" s="291" t="s">
        <v>270</v>
      </c>
      <c r="L35" s="292">
        <v>544706</v>
      </c>
      <c r="M35" s="292">
        <v>305525</v>
      </c>
    </row>
    <row r="36" spans="1:13" ht="16.5">
      <c r="A36" s="163"/>
      <c r="B36" s="248" t="str">
        <f t="shared" si="3"/>
        <v>872</v>
      </c>
      <c r="C36" s="255" t="str">
        <f t="shared" si="3"/>
        <v>Medical Appliances</v>
      </c>
      <c r="D36" s="249">
        <f t="shared" si="3"/>
        <v>105531</v>
      </c>
      <c r="E36" s="250">
        <f t="shared" si="3"/>
        <v>3764</v>
      </c>
      <c r="F36" s="170"/>
      <c r="G36" s="182"/>
      <c r="H36" s="291" t="s">
        <v>293</v>
      </c>
      <c r="I36" s="291" t="s">
        <v>294</v>
      </c>
      <c r="J36" s="291" t="s">
        <v>295</v>
      </c>
      <c r="K36" s="291" t="s">
        <v>296</v>
      </c>
      <c r="L36" s="292">
        <v>660401</v>
      </c>
      <c r="M36" s="292">
        <v>753632</v>
      </c>
    </row>
    <row r="37" spans="1:13" ht="16.5">
      <c r="A37" s="163"/>
      <c r="B37" s="248" t="str">
        <f t="shared" si="3"/>
        <v>893</v>
      </c>
      <c r="C37" s="255" t="str">
        <f t="shared" si="3"/>
        <v>Articles Of Plastic</v>
      </c>
      <c r="D37" s="249">
        <f t="shared" si="3"/>
        <v>544706</v>
      </c>
      <c r="E37" s="250">
        <f t="shared" si="3"/>
        <v>305525</v>
      </c>
      <c r="F37" s="170"/>
      <c r="G37" s="182"/>
      <c r="H37" s="291" t="s">
        <v>293</v>
      </c>
      <c r="I37" s="291" t="s">
        <v>294</v>
      </c>
      <c r="J37" s="291" t="s">
        <v>297</v>
      </c>
      <c r="K37" s="291" t="s">
        <v>298</v>
      </c>
      <c r="L37" s="292">
        <v>242628</v>
      </c>
      <c r="M37" s="292">
        <v>297952</v>
      </c>
    </row>
    <row r="38" spans="1:13" ht="16.5">
      <c r="A38" s="163"/>
      <c r="B38" s="174"/>
      <c r="C38" s="170"/>
      <c r="D38" s="183"/>
      <c r="E38" s="184"/>
      <c r="F38" s="170"/>
      <c r="G38" s="182"/>
      <c r="H38" s="291" t="s">
        <v>293</v>
      </c>
      <c r="I38" s="291" t="s">
        <v>294</v>
      </c>
      <c r="J38" s="291" t="s">
        <v>299</v>
      </c>
      <c r="K38" s="291" t="s">
        <v>300</v>
      </c>
      <c r="L38" s="292">
        <v>177869</v>
      </c>
      <c r="M38" s="292">
        <v>10986</v>
      </c>
    </row>
    <row r="39" spans="1:13" ht="16.5">
      <c r="A39" s="69"/>
      <c r="B39" s="248" t="str">
        <f>J36</f>
        <v>054</v>
      </c>
      <c r="C39" s="255" t="str">
        <f>K36</f>
        <v>Vegetables Fresh/Chilled,Frozen,Dry</v>
      </c>
      <c r="D39" s="249">
        <f>L36</f>
        <v>660401</v>
      </c>
      <c r="E39" s="250">
        <f>M36</f>
        <v>753632</v>
      </c>
      <c r="F39" s="164"/>
      <c r="G39" s="165"/>
      <c r="H39" s="291" t="s">
        <v>293</v>
      </c>
      <c r="I39" s="291" t="s">
        <v>294</v>
      </c>
      <c r="J39" s="291" t="s">
        <v>301</v>
      </c>
      <c r="K39" s="291" t="s">
        <v>302</v>
      </c>
      <c r="L39" s="292">
        <v>209087</v>
      </c>
      <c r="M39" s="292">
        <v>0</v>
      </c>
    </row>
    <row r="40" spans="1:13" ht="16.5">
      <c r="A40" s="185"/>
      <c r="B40" s="248" t="str">
        <f aca="true" t="shared" si="4" ref="B40:E48">J37</f>
        <v>056</v>
      </c>
      <c r="C40" s="255" t="str">
        <f t="shared" si="4"/>
        <v>Vegetables/Roots Prep., Preserved</v>
      </c>
      <c r="D40" s="249">
        <f t="shared" si="4"/>
        <v>242628</v>
      </c>
      <c r="E40" s="250">
        <f t="shared" si="4"/>
        <v>297952</v>
      </c>
      <c r="F40" s="164"/>
      <c r="G40" s="165"/>
      <c r="H40" s="291" t="s">
        <v>293</v>
      </c>
      <c r="I40" s="291" t="s">
        <v>294</v>
      </c>
      <c r="J40" s="291" t="s">
        <v>258</v>
      </c>
      <c r="K40" s="291" t="s">
        <v>259</v>
      </c>
      <c r="L40" s="292">
        <v>78444</v>
      </c>
      <c r="M40" s="292">
        <v>0</v>
      </c>
    </row>
    <row r="41" spans="1:13" ht="16.5">
      <c r="A41" s="186"/>
      <c r="B41" s="248" t="str">
        <f t="shared" si="4"/>
        <v>073</v>
      </c>
      <c r="C41" s="255" t="str">
        <f t="shared" si="4"/>
        <v>Chocolate And Preparations Of Cocoa</v>
      </c>
      <c r="D41" s="249">
        <f t="shared" si="4"/>
        <v>177869</v>
      </c>
      <c r="E41" s="250">
        <f t="shared" si="4"/>
        <v>10986</v>
      </c>
      <c r="F41" s="164"/>
      <c r="G41" s="165"/>
      <c r="H41" s="291" t="s">
        <v>293</v>
      </c>
      <c r="I41" s="291" t="s">
        <v>294</v>
      </c>
      <c r="J41" s="291" t="s">
        <v>303</v>
      </c>
      <c r="K41" s="291" t="s">
        <v>304</v>
      </c>
      <c r="L41" s="292">
        <v>139464</v>
      </c>
      <c r="M41" s="292">
        <v>73560</v>
      </c>
    </row>
    <row r="42" spans="1:13" ht="16.5">
      <c r="A42" s="186"/>
      <c r="B42" s="248" t="str">
        <f t="shared" si="4"/>
        <v>081</v>
      </c>
      <c r="C42" s="255" t="str">
        <f t="shared" si="4"/>
        <v>Feeding Stuff, Animals</v>
      </c>
      <c r="D42" s="249">
        <f t="shared" si="4"/>
        <v>209087</v>
      </c>
      <c r="E42" s="250">
        <f t="shared" si="4"/>
        <v>0</v>
      </c>
      <c r="F42" s="164"/>
      <c r="G42" s="165"/>
      <c r="H42" s="291" t="s">
        <v>293</v>
      </c>
      <c r="I42" s="291" t="s">
        <v>294</v>
      </c>
      <c r="J42" s="291" t="s">
        <v>279</v>
      </c>
      <c r="K42" s="291" t="s">
        <v>280</v>
      </c>
      <c r="L42" s="292">
        <v>10280447</v>
      </c>
      <c r="M42" s="292">
        <v>18414825</v>
      </c>
    </row>
    <row r="43" spans="1:13" ht="16.5">
      <c r="A43" s="172" t="str">
        <f>I36</f>
        <v>NETHERLANDS</v>
      </c>
      <c r="B43" s="248" t="str">
        <f t="shared" si="4"/>
        <v>222</v>
      </c>
      <c r="C43" s="255" t="str">
        <f t="shared" si="4"/>
        <v>Oil Seeds For Soft Veg. Oil</v>
      </c>
      <c r="D43" s="249">
        <f t="shared" si="4"/>
        <v>78444</v>
      </c>
      <c r="E43" s="250">
        <f t="shared" si="4"/>
        <v>0</v>
      </c>
      <c r="F43" s="164"/>
      <c r="G43" s="165"/>
      <c r="H43" s="291" t="s">
        <v>293</v>
      </c>
      <c r="I43" s="291" t="s">
        <v>294</v>
      </c>
      <c r="J43" s="291" t="s">
        <v>305</v>
      </c>
      <c r="K43" s="291" t="s">
        <v>306</v>
      </c>
      <c r="L43" s="292">
        <v>114311</v>
      </c>
      <c r="M43" s="292">
        <v>98829</v>
      </c>
    </row>
    <row r="44" spans="1:13" ht="16.5">
      <c r="A44" s="186"/>
      <c r="B44" s="248" t="str">
        <f t="shared" si="4"/>
        <v>292</v>
      </c>
      <c r="C44" s="255" t="str">
        <f t="shared" si="4"/>
        <v>Crude Vegetable Materials</v>
      </c>
      <c r="D44" s="249">
        <f t="shared" si="4"/>
        <v>139464</v>
      </c>
      <c r="E44" s="250">
        <f t="shared" si="4"/>
        <v>73560</v>
      </c>
      <c r="F44" s="164"/>
      <c r="G44" s="165"/>
      <c r="H44" s="291" t="s">
        <v>293</v>
      </c>
      <c r="I44" s="291" t="s">
        <v>294</v>
      </c>
      <c r="J44" s="291" t="s">
        <v>307</v>
      </c>
      <c r="K44" s="291" t="s">
        <v>308</v>
      </c>
      <c r="L44" s="292">
        <v>70111</v>
      </c>
      <c r="M44" s="292">
        <v>0</v>
      </c>
    </row>
    <row r="45" spans="1:13" ht="16.5">
      <c r="A45" s="186"/>
      <c r="B45" s="248" t="str">
        <f t="shared" si="4"/>
        <v>334</v>
      </c>
      <c r="C45" s="255" t="str">
        <f t="shared" si="4"/>
        <v>Petroleum Products Refined</v>
      </c>
      <c r="D45" s="249">
        <f t="shared" si="4"/>
        <v>10280447</v>
      </c>
      <c r="E45" s="250">
        <f t="shared" si="4"/>
        <v>18414825</v>
      </c>
      <c r="F45" s="164"/>
      <c r="G45" s="165"/>
      <c r="H45" s="291" t="s">
        <v>293</v>
      </c>
      <c r="I45" s="291" t="s">
        <v>294</v>
      </c>
      <c r="J45" s="291" t="s">
        <v>309</v>
      </c>
      <c r="K45" s="291" t="s">
        <v>310</v>
      </c>
      <c r="L45" s="292">
        <v>75433</v>
      </c>
      <c r="M45" s="292">
        <v>61711</v>
      </c>
    </row>
    <row r="46" spans="1:13" ht="16.5">
      <c r="A46" s="186"/>
      <c r="B46" s="248" t="str">
        <f t="shared" si="4"/>
        <v>522</v>
      </c>
      <c r="C46" s="255" t="str">
        <f t="shared" si="4"/>
        <v>Inorganic Chemical Elements</v>
      </c>
      <c r="D46" s="249">
        <f t="shared" si="4"/>
        <v>114311</v>
      </c>
      <c r="E46" s="250">
        <f t="shared" si="4"/>
        <v>98829</v>
      </c>
      <c r="F46" s="170"/>
      <c r="G46" s="182"/>
      <c r="H46" s="291" t="s">
        <v>214</v>
      </c>
      <c r="I46" s="291" t="s">
        <v>36</v>
      </c>
      <c r="J46" s="291" t="s">
        <v>311</v>
      </c>
      <c r="K46" s="291" t="s">
        <v>312</v>
      </c>
      <c r="L46" s="292">
        <v>934348</v>
      </c>
      <c r="M46" s="292">
        <v>144618</v>
      </c>
    </row>
    <row r="47" spans="1:13" ht="16.5">
      <c r="A47" s="186"/>
      <c r="B47" s="248" t="str">
        <f t="shared" si="4"/>
        <v>523</v>
      </c>
      <c r="C47" s="255" t="str">
        <f t="shared" si="4"/>
        <v>Metallic Salts</v>
      </c>
      <c r="D47" s="249">
        <f t="shared" si="4"/>
        <v>70111</v>
      </c>
      <c r="E47" s="250">
        <f t="shared" si="4"/>
        <v>0</v>
      </c>
      <c r="F47" s="189"/>
      <c r="G47" s="188"/>
      <c r="H47" s="291" t="s">
        <v>214</v>
      </c>
      <c r="I47" s="291" t="s">
        <v>36</v>
      </c>
      <c r="J47" s="291" t="s">
        <v>271</v>
      </c>
      <c r="K47" s="291" t="s">
        <v>272</v>
      </c>
      <c r="L47" s="292">
        <v>427989</v>
      </c>
      <c r="M47" s="292">
        <v>226099</v>
      </c>
    </row>
    <row r="48" spans="1:13" ht="16.5">
      <c r="A48" s="186"/>
      <c r="B48" s="248" t="str">
        <f t="shared" si="4"/>
        <v>582</v>
      </c>
      <c r="C48" s="255" t="str">
        <f t="shared" si="4"/>
        <v>Plates, Film, Foil Of Plastic</v>
      </c>
      <c r="D48" s="249">
        <f t="shared" si="4"/>
        <v>75433</v>
      </c>
      <c r="E48" s="250">
        <f t="shared" si="4"/>
        <v>61711</v>
      </c>
      <c r="F48" s="190"/>
      <c r="G48" s="156"/>
      <c r="H48" s="291" t="s">
        <v>214</v>
      </c>
      <c r="I48" s="291" t="s">
        <v>36</v>
      </c>
      <c r="J48" s="291" t="s">
        <v>313</v>
      </c>
      <c r="K48" s="291" t="s">
        <v>314</v>
      </c>
      <c r="L48" s="292">
        <v>486103</v>
      </c>
      <c r="M48" s="292">
        <v>153520</v>
      </c>
    </row>
    <row r="49" spans="1:13" ht="16.5">
      <c r="A49" s="186"/>
      <c r="B49" s="174"/>
      <c r="C49" s="191"/>
      <c r="D49" s="192"/>
      <c r="E49" s="193"/>
      <c r="F49" s="190"/>
      <c r="G49" s="194"/>
      <c r="H49" s="291" t="s">
        <v>214</v>
      </c>
      <c r="I49" s="291" t="s">
        <v>36</v>
      </c>
      <c r="J49" s="291" t="s">
        <v>256</v>
      </c>
      <c r="K49" s="291" t="s">
        <v>257</v>
      </c>
      <c r="L49" s="292">
        <v>386696</v>
      </c>
      <c r="M49" s="292">
        <v>288807</v>
      </c>
    </row>
    <row r="50" spans="1:13" ht="16.5">
      <c r="A50" s="69"/>
      <c r="B50" s="248" t="str">
        <f>J46</f>
        <v>022</v>
      </c>
      <c r="C50" s="255" t="str">
        <f>K46</f>
        <v>Milk And Cream</v>
      </c>
      <c r="D50" s="249">
        <f>L46</f>
        <v>934348</v>
      </c>
      <c r="E50" s="250">
        <f>M46</f>
        <v>144618</v>
      </c>
      <c r="F50" s="178"/>
      <c r="G50" s="165"/>
      <c r="H50" s="291" t="s">
        <v>214</v>
      </c>
      <c r="I50" s="291" t="s">
        <v>36</v>
      </c>
      <c r="J50" s="291" t="s">
        <v>275</v>
      </c>
      <c r="K50" s="291" t="s">
        <v>276</v>
      </c>
      <c r="L50" s="292">
        <v>491964</v>
      </c>
      <c r="M50" s="292">
        <v>455419</v>
      </c>
    </row>
    <row r="51" spans="1:13" ht="16.5">
      <c r="A51" s="186"/>
      <c r="B51" s="248" t="str">
        <f aca="true" t="shared" si="5" ref="B51:E59">J47</f>
        <v>048</v>
      </c>
      <c r="C51" s="255" t="str">
        <f t="shared" si="5"/>
        <v>Cereal, Flour, Starch</v>
      </c>
      <c r="D51" s="249">
        <f t="shared" si="5"/>
        <v>427989</v>
      </c>
      <c r="E51" s="250">
        <f t="shared" si="5"/>
        <v>226099</v>
      </c>
      <c r="F51" s="178"/>
      <c r="G51" s="165"/>
      <c r="H51" s="291" t="s">
        <v>214</v>
      </c>
      <c r="I51" s="291" t="s">
        <v>36</v>
      </c>
      <c r="J51" s="291" t="s">
        <v>284</v>
      </c>
      <c r="K51" s="291" t="s">
        <v>285</v>
      </c>
      <c r="L51" s="292">
        <v>562398</v>
      </c>
      <c r="M51" s="292">
        <v>393528</v>
      </c>
    </row>
    <row r="52" spans="1:13" ht="16.5">
      <c r="A52" s="161"/>
      <c r="B52" s="248" t="str">
        <f t="shared" si="5"/>
        <v>061</v>
      </c>
      <c r="C52" s="255" t="str">
        <f t="shared" si="5"/>
        <v>Sugar, Molasses, Honey</v>
      </c>
      <c r="D52" s="249">
        <f t="shared" si="5"/>
        <v>486103</v>
      </c>
      <c r="E52" s="250">
        <f t="shared" si="5"/>
        <v>153520</v>
      </c>
      <c r="F52" s="178"/>
      <c r="G52" s="165"/>
      <c r="H52" s="291" t="s">
        <v>214</v>
      </c>
      <c r="I52" s="291" t="s">
        <v>36</v>
      </c>
      <c r="J52" s="291" t="s">
        <v>315</v>
      </c>
      <c r="K52" s="291" t="s">
        <v>316</v>
      </c>
      <c r="L52" s="292">
        <v>297191</v>
      </c>
      <c r="M52" s="292">
        <v>1784</v>
      </c>
    </row>
    <row r="53" spans="1:13" ht="16.5">
      <c r="A53" s="161"/>
      <c r="B53" s="248" t="str">
        <f t="shared" si="5"/>
        <v>098</v>
      </c>
      <c r="C53" s="255" t="str">
        <f t="shared" si="5"/>
        <v>Edible Products</v>
      </c>
      <c r="D53" s="249">
        <f t="shared" si="5"/>
        <v>386696</v>
      </c>
      <c r="E53" s="250">
        <f t="shared" si="5"/>
        <v>288807</v>
      </c>
      <c r="F53" s="178"/>
      <c r="G53" s="165"/>
      <c r="H53" s="291" t="s">
        <v>214</v>
      </c>
      <c r="I53" s="291" t="s">
        <v>36</v>
      </c>
      <c r="J53" s="291" t="s">
        <v>317</v>
      </c>
      <c r="K53" s="291" t="s">
        <v>318</v>
      </c>
      <c r="L53" s="292">
        <v>1229431</v>
      </c>
      <c r="M53" s="292">
        <v>1139072</v>
      </c>
    </row>
    <row r="54" spans="1:13" ht="16.5">
      <c r="A54" s="172" t="str">
        <f>I46</f>
        <v>UNITED KINGDOM</v>
      </c>
      <c r="B54" s="248" t="str">
        <f t="shared" si="5"/>
        <v>112</v>
      </c>
      <c r="C54" s="255" t="str">
        <f t="shared" si="5"/>
        <v>Alcoholic Beverages</v>
      </c>
      <c r="D54" s="249">
        <f t="shared" si="5"/>
        <v>491964</v>
      </c>
      <c r="E54" s="250">
        <f t="shared" si="5"/>
        <v>455419</v>
      </c>
      <c r="F54" s="178"/>
      <c r="G54" s="165"/>
      <c r="H54" s="291" t="s">
        <v>214</v>
      </c>
      <c r="I54" s="291" t="s">
        <v>36</v>
      </c>
      <c r="J54" s="291" t="s">
        <v>319</v>
      </c>
      <c r="K54" s="291" t="s">
        <v>320</v>
      </c>
      <c r="L54" s="292">
        <v>416358</v>
      </c>
      <c r="M54" s="292">
        <v>22681</v>
      </c>
    </row>
    <row r="55" spans="1:13" ht="16.5">
      <c r="A55" s="161"/>
      <c r="B55" s="248" t="str">
        <f t="shared" si="5"/>
        <v>542</v>
      </c>
      <c r="C55" s="255" t="str">
        <f t="shared" si="5"/>
        <v>Medicaments Including Vet. Med.</v>
      </c>
      <c r="D55" s="249">
        <f t="shared" si="5"/>
        <v>562398</v>
      </c>
      <c r="E55" s="250">
        <f t="shared" si="5"/>
        <v>393528</v>
      </c>
      <c r="F55" s="178"/>
      <c r="G55" s="165"/>
      <c r="H55" s="291" t="s">
        <v>214</v>
      </c>
      <c r="I55" s="291" t="s">
        <v>36</v>
      </c>
      <c r="J55" s="291" t="s">
        <v>321</v>
      </c>
      <c r="K55" s="291" t="s">
        <v>322</v>
      </c>
      <c r="L55" s="292">
        <v>489856</v>
      </c>
      <c r="M55" s="292">
        <v>163491</v>
      </c>
    </row>
    <row r="56" spans="1:10" ht="16.5">
      <c r="A56" s="161"/>
      <c r="B56" s="248" t="str">
        <f t="shared" si="5"/>
        <v>776</v>
      </c>
      <c r="C56" s="255" t="str">
        <f t="shared" si="5"/>
        <v>Valves Tubes Diodes</v>
      </c>
      <c r="D56" s="249">
        <f t="shared" si="5"/>
        <v>297191</v>
      </c>
      <c r="E56" s="250">
        <f t="shared" si="5"/>
        <v>1784</v>
      </c>
      <c r="F56" s="178"/>
      <c r="G56" s="165"/>
      <c r="H56" s="155"/>
      <c r="I56" s="156"/>
      <c r="J56" s="156"/>
    </row>
    <row r="57" spans="1:10" ht="16.5">
      <c r="A57" s="161"/>
      <c r="B57" s="248" t="str">
        <f t="shared" si="5"/>
        <v>781</v>
      </c>
      <c r="C57" s="255" t="str">
        <f t="shared" si="5"/>
        <v>Motor Cars</v>
      </c>
      <c r="D57" s="249">
        <f t="shared" si="5"/>
        <v>1229431</v>
      </c>
      <c r="E57" s="250">
        <f t="shared" si="5"/>
        <v>1139072</v>
      </c>
      <c r="F57" s="178"/>
      <c r="G57" s="165"/>
      <c r="H57" s="155"/>
      <c r="I57" s="156"/>
      <c r="J57" s="156"/>
    </row>
    <row r="58" spans="1:10" ht="16.5">
      <c r="A58" s="161"/>
      <c r="B58" s="248" t="str">
        <f t="shared" si="5"/>
        <v>848</v>
      </c>
      <c r="C58" s="255" t="str">
        <f t="shared" si="5"/>
        <v>Headgear-Non Textile Clothing</v>
      </c>
      <c r="D58" s="249">
        <f t="shared" si="5"/>
        <v>416358</v>
      </c>
      <c r="E58" s="250">
        <f t="shared" si="5"/>
        <v>22681</v>
      </c>
      <c r="F58" s="178"/>
      <c r="G58" s="165"/>
      <c r="H58" s="155"/>
      <c r="I58" s="156"/>
      <c r="J58" s="156"/>
    </row>
    <row r="59" spans="1:10" ht="16.5">
      <c r="A59" s="161"/>
      <c r="B59" s="251" t="str">
        <f t="shared" si="5"/>
        <v>931</v>
      </c>
      <c r="C59" s="256" t="str">
        <f t="shared" si="5"/>
        <v>Special Transactions And Commodities</v>
      </c>
      <c r="D59" s="252">
        <f t="shared" si="5"/>
        <v>489856</v>
      </c>
      <c r="E59" s="253">
        <f t="shared" si="5"/>
        <v>163491</v>
      </c>
      <c r="F59" s="178"/>
      <c r="G59" s="165"/>
      <c r="H59" s="155"/>
      <c r="I59" s="156"/>
      <c r="J59" s="156"/>
    </row>
    <row r="60" spans="1:10" ht="16.5">
      <c r="A60" s="157"/>
      <c r="B60" s="195"/>
      <c r="C60" s="151"/>
      <c r="D60" s="151"/>
      <c r="E60" s="187"/>
      <c r="F60" s="196"/>
      <c r="G60" s="151"/>
      <c r="H60" s="155"/>
      <c r="I60" s="156"/>
      <c r="J60" s="156"/>
    </row>
    <row r="61" spans="1:10" ht="16.5">
      <c r="A61" s="188"/>
      <c r="B61" s="195"/>
      <c r="C61" s="188"/>
      <c r="D61" s="188"/>
      <c r="E61" s="156"/>
      <c r="F61" s="196"/>
      <c r="G61" s="151"/>
      <c r="H61" s="155"/>
      <c r="I61" s="156"/>
      <c r="J61" s="156"/>
    </row>
    <row r="62" spans="1:10" ht="16.5">
      <c r="A62" s="156"/>
      <c r="B62" s="195"/>
      <c r="C62" s="156"/>
      <c r="D62" s="156"/>
      <c r="E62" s="156"/>
      <c r="F62" s="196"/>
      <c r="G62" s="151"/>
      <c r="H62" s="155"/>
      <c r="I62" s="156"/>
      <c r="J62" s="156"/>
    </row>
    <row r="63" spans="1:10" ht="16.5">
      <c r="A63" s="194"/>
      <c r="B63" s="195"/>
      <c r="C63" s="194"/>
      <c r="D63" s="194"/>
      <c r="E63" s="156"/>
      <c r="F63" s="196"/>
      <c r="G63" s="151"/>
      <c r="H63" s="155"/>
      <c r="I63" s="156"/>
      <c r="J63" s="156"/>
    </row>
    <row r="64" spans="1:10" ht="16.5">
      <c r="A64" s="152"/>
      <c r="B64" s="197"/>
      <c r="C64" s="153"/>
      <c r="D64" s="154"/>
      <c r="E64" s="155"/>
      <c r="F64" s="196"/>
      <c r="G64" s="151"/>
      <c r="H64" s="155"/>
      <c r="I64" s="156"/>
      <c r="J64" s="156"/>
    </row>
    <row r="65" spans="1:10" ht="16.5">
      <c r="A65" s="152"/>
      <c r="B65" s="197"/>
      <c r="C65" s="153"/>
      <c r="D65" s="158"/>
      <c r="E65" s="155"/>
      <c r="F65" s="196"/>
      <c r="G65" s="151"/>
      <c r="H65" s="155"/>
      <c r="I65" s="156"/>
      <c r="J65" s="156"/>
    </row>
    <row r="66" spans="1:10" ht="16.5">
      <c r="A66" s="152"/>
      <c r="B66" s="197"/>
      <c r="C66" s="152"/>
      <c r="D66" s="152"/>
      <c r="E66" s="155"/>
      <c r="F66" s="196"/>
      <c r="G66" s="151"/>
      <c r="H66" s="155"/>
      <c r="I66" s="156"/>
      <c r="J66" s="156"/>
    </row>
    <row r="67" spans="1:10" ht="15">
      <c r="A67" s="198"/>
      <c r="B67" s="199"/>
      <c r="C67" s="198"/>
      <c r="D67" s="198"/>
      <c r="E67" s="200"/>
      <c r="F67" s="196"/>
      <c r="G67" s="151"/>
      <c r="H67" s="155"/>
      <c r="I67" s="156"/>
      <c r="J67" s="156"/>
    </row>
    <row r="68" spans="1:10" ht="16.5">
      <c r="A68" s="162"/>
      <c r="B68" s="197"/>
      <c r="C68" s="4"/>
      <c r="D68" s="162"/>
      <c r="E68" s="151"/>
      <c r="F68" s="201"/>
      <c r="G68" s="151"/>
      <c r="H68" s="155"/>
      <c r="I68" s="156"/>
      <c r="J68" s="156"/>
    </row>
    <row r="69" spans="1:10" ht="15.75">
      <c r="A69" s="4"/>
      <c r="B69" s="202"/>
      <c r="C69" s="203"/>
      <c r="D69" s="204"/>
      <c r="E69" s="187"/>
      <c r="F69" s="205"/>
      <c r="G69" s="188"/>
      <c r="H69" s="156"/>
      <c r="I69" s="156"/>
      <c r="J69" s="156"/>
    </row>
    <row r="70" spans="1:10" ht="16.5">
      <c r="A70" s="166"/>
      <c r="B70" s="202"/>
      <c r="C70" s="203"/>
      <c r="D70" s="204"/>
      <c r="E70" s="155"/>
      <c r="F70" s="205"/>
      <c r="G70" s="156"/>
      <c r="H70" s="156"/>
      <c r="I70" s="156"/>
      <c r="J70" s="156"/>
    </row>
    <row r="71" spans="1:10" ht="15.75">
      <c r="A71" s="169"/>
      <c r="B71" s="202"/>
      <c r="C71" s="203"/>
      <c r="D71" s="204"/>
      <c r="E71" s="155"/>
      <c r="F71" s="205"/>
      <c r="G71" s="156"/>
      <c r="H71" s="156"/>
      <c r="I71" s="156"/>
      <c r="J71" s="156"/>
    </row>
    <row r="72" spans="1:10" ht="15.75">
      <c r="A72" s="169"/>
      <c r="B72" s="202"/>
      <c r="C72" s="203"/>
      <c r="D72" s="204"/>
      <c r="E72" s="155"/>
      <c r="F72" s="205"/>
      <c r="G72" s="156"/>
      <c r="H72" s="156"/>
      <c r="I72" s="156"/>
      <c r="J72" s="156"/>
    </row>
    <row r="73" spans="1:10" ht="16.5">
      <c r="A73" s="166"/>
      <c r="B73" s="202"/>
      <c r="C73" s="203"/>
      <c r="D73" s="204"/>
      <c r="E73" s="155"/>
      <c r="F73" s="205"/>
      <c r="G73" s="156"/>
      <c r="H73" s="156"/>
      <c r="I73" s="156"/>
      <c r="J73" s="156"/>
    </row>
    <row r="74" spans="1:10" ht="16.5">
      <c r="A74" s="206"/>
      <c r="B74" s="202"/>
      <c r="C74" s="203"/>
      <c r="D74" s="204"/>
      <c r="E74" s="155"/>
      <c r="F74" s="205"/>
      <c r="G74" s="156"/>
      <c r="H74" s="156"/>
      <c r="I74" s="156"/>
      <c r="J74" s="156"/>
    </row>
    <row r="75" spans="1:10" ht="16.5">
      <c r="A75" s="206"/>
      <c r="B75" s="202"/>
      <c r="C75" s="203"/>
      <c r="D75" s="204"/>
      <c r="E75" s="155"/>
      <c r="F75" s="205"/>
      <c r="G75" s="156"/>
      <c r="H75" s="156"/>
      <c r="I75" s="156"/>
      <c r="J75" s="156"/>
    </row>
    <row r="76" spans="1:10" ht="15.75">
      <c r="A76" s="4"/>
      <c r="B76" s="202"/>
      <c r="C76" s="203"/>
      <c r="D76" s="204"/>
      <c r="E76" s="155"/>
      <c r="F76" s="205"/>
      <c r="G76" s="156"/>
      <c r="H76" s="156"/>
      <c r="I76" s="156"/>
      <c r="J76" s="156"/>
    </row>
    <row r="77" spans="1:10" ht="15.75">
      <c r="A77" s="169"/>
      <c r="B77" s="202"/>
      <c r="C77" s="203"/>
      <c r="D77" s="204"/>
      <c r="E77" s="155"/>
      <c r="F77" s="205"/>
      <c r="G77" s="156"/>
      <c r="H77" s="156"/>
      <c r="I77" s="156"/>
      <c r="J77" s="156"/>
    </row>
    <row r="78" spans="1:10" ht="15.75">
      <c r="A78" s="169"/>
      <c r="B78" s="202"/>
      <c r="C78" s="203"/>
      <c r="D78" s="204"/>
      <c r="E78" s="155"/>
      <c r="F78" s="205"/>
      <c r="G78" s="156"/>
      <c r="H78" s="156"/>
      <c r="I78" s="156"/>
      <c r="J78" s="156"/>
    </row>
    <row r="79" spans="1:10" ht="15.75">
      <c r="A79" s="169"/>
      <c r="B79" s="207"/>
      <c r="C79" s="203"/>
      <c r="D79" s="208"/>
      <c r="E79" s="155"/>
      <c r="F79" s="205"/>
      <c r="G79" s="156"/>
      <c r="H79" s="156"/>
      <c r="I79" s="156"/>
      <c r="J79" s="156"/>
    </row>
    <row r="80" spans="1:10" ht="15.75">
      <c r="A80" s="4"/>
      <c r="B80" s="202"/>
      <c r="C80" s="203"/>
      <c r="D80" s="204"/>
      <c r="E80" s="155"/>
      <c r="F80" s="205"/>
      <c r="G80" s="156"/>
      <c r="H80" s="156"/>
      <c r="I80" s="156"/>
      <c r="J80" s="156"/>
    </row>
    <row r="81" spans="1:10" ht="16.5">
      <c r="A81" s="166"/>
      <c r="B81" s="202"/>
      <c r="C81" s="203"/>
      <c r="D81" s="204"/>
      <c r="E81" s="155"/>
      <c r="F81" s="205"/>
      <c r="G81" s="156"/>
      <c r="H81" s="156"/>
      <c r="I81" s="156"/>
      <c r="J81" s="156"/>
    </row>
    <row r="82" spans="1:10" ht="16.5">
      <c r="A82" s="166"/>
      <c r="B82" s="202"/>
      <c r="C82" s="203"/>
      <c r="D82" s="204"/>
      <c r="E82" s="155"/>
      <c r="F82" s="205"/>
      <c r="G82" s="156"/>
      <c r="H82" s="156"/>
      <c r="I82" s="156"/>
      <c r="J82" s="156"/>
    </row>
    <row r="83" spans="1:10" ht="16.5">
      <c r="A83" s="166"/>
      <c r="B83" s="202"/>
      <c r="C83" s="203"/>
      <c r="D83" s="204"/>
      <c r="E83" s="155"/>
      <c r="F83" s="205"/>
      <c r="G83" s="156"/>
      <c r="H83" s="156"/>
      <c r="I83" s="156"/>
      <c r="J83" s="156"/>
    </row>
    <row r="84" spans="1:10" ht="16.5">
      <c r="A84" s="209"/>
      <c r="B84" s="202"/>
      <c r="C84" s="203"/>
      <c r="D84" s="204"/>
      <c r="E84" s="155"/>
      <c r="F84" s="205"/>
      <c r="G84" s="156"/>
      <c r="H84" s="156"/>
      <c r="I84" s="156"/>
      <c r="J84" s="156"/>
    </row>
    <row r="85" spans="1:10" ht="16.5">
      <c r="A85" s="166"/>
      <c r="B85" s="202"/>
      <c r="C85" s="203"/>
      <c r="D85" s="204"/>
      <c r="E85" s="155"/>
      <c r="F85" s="205"/>
      <c r="G85" s="156"/>
      <c r="H85" s="156"/>
      <c r="I85" s="156"/>
      <c r="J85" s="156"/>
    </row>
    <row r="86" spans="1:10" ht="16.5">
      <c r="A86" s="166"/>
      <c r="B86" s="202"/>
      <c r="C86" s="203"/>
      <c r="D86" s="204"/>
      <c r="E86" s="155"/>
      <c r="F86" s="205"/>
      <c r="G86" s="156"/>
      <c r="H86" s="156"/>
      <c r="I86" s="156"/>
      <c r="J86" s="156"/>
    </row>
    <row r="87" spans="1:10" ht="16.5">
      <c r="A87" s="166"/>
      <c r="B87" s="202"/>
      <c r="C87" s="203"/>
      <c r="D87" s="204"/>
      <c r="E87" s="155"/>
      <c r="F87" s="205"/>
      <c r="G87" s="156"/>
      <c r="H87" s="156"/>
      <c r="I87" s="156"/>
      <c r="J87" s="156"/>
    </row>
    <row r="88" spans="1:10" ht="16.5">
      <c r="A88" s="166"/>
      <c r="B88" s="202"/>
      <c r="C88" s="203"/>
      <c r="D88" s="204"/>
      <c r="E88" s="155"/>
      <c r="F88" s="205"/>
      <c r="G88" s="156"/>
      <c r="H88" s="156"/>
      <c r="I88" s="156"/>
      <c r="J88" s="156"/>
    </row>
    <row r="89" spans="1:10" ht="16.5">
      <c r="A89" s="166"/>
      <c r="B89" s="202"/>
      <c r="C89" s="203"/>
      <c r="D89" s="204"/>
      <c r="E89" s="155"/>
      <c r="F89" s="205"/>
      <c r="G89" s="156"/>
      <c r="H89" s="156"/>
      <c r="I89" s="156"/>
      <c r="J89" s="156"/>
    </row>
    <row r="90" spans="1:10" ht="16.5">
      <c r="A90" s="166"/>
      <c r="B90" s="207"/>
      <c r="C90" s="210"/>
      <c r="D90" s="211"/>
      <c r="E90" s="155"/>
      <c r="F90" s="205"/>
      <c r="G90" s="156"/>
      <c r="H90" s="156"/>
      <c r="I90" s="156"/>
      <c r="J90" s="156"/>
    </row>
    <row r="91" spans="1:10" ht="15.75">
      <c r="A91" s="4"/>
      <c r="B91" s="207"/>
      <c r="C91" s="203"/>
      <c r="D91" s="208"/>
      <c r="E91" s="155"/>
      <c r="F91" s="205"/>
      <c r="G91" s="156"/>
      <c r="H91" s="156"/>
      <c r="I91" s="156"/>
      <c r="J91" s="156"/>
    </row>
    <row r="92" spans="1:10" ht="15.75">
      <c r="A92" s="4"/>
      <c r="B92" s="212"/>
      <c r="C92" s="203"/>
      <c r="D92" s="213"/>
      <c r="E92" s="155"/>
      <c r="F92" s="205"/>
      <c r="G92" s="156"/>
      <c r="H92" s="156"/>
      <c r="I92" s="156"/>
      <c r="J92" s="156"/>
    </row>
    <row r="93" spans="1:10" ht="15.75">
      <c r="A93" s="214"/>
      <c r="B93" s="212"/>
      <c r="C93" s="203"/>
      <c r="D93" s="213"/>
      <c r="E93" s="155"/>
      <c r="F93" s="205"/>
      <c r="G93" s="156"/>
      <c r="H93" s="156"/>
      <c r="I93" s="156"/>
      <c r="J93" s="156"/>
    </row>
    <row r="94" spans="1:10" ht="15.75">
      <c r="A94" s="215"/>
      <c r="B94" s="212"/>
      <c r="C94" s="203"/>
      <c r="D94" s="213"/>
      <c r="E94" s="155"/>
      <c r="F94" s="205"/>
      <c r="G94" s="156"/>
      <c r="H94" s="156"/>
      <c r="I94" s="156"/>
      <c r="J94" s="156"/>
    </row>
    <row r="95" spans="1:10" ht="15.75">
      <c r="A95" s="215"/>
      <c r="B95" s="212"/>
      <c r="C95" s="203"/>
      <c r="D95" s="213"/>
      <c r="E95" s="155"/>
      <c r="F95" s="205"/>
      <c r="G95" s="156"/>
      <c r="H95" s="156"/>
      <c r="I95" s="156"/>
      <c r="J95" s="156"/>
    </row>
    <row r="96" spans="1:10" ht="16.5">
      <c r="A96" s="166"/>
      <c r="B96" s="212"/>
      <c r="C96" s="203"/>
      <c r="D96" s="213"/>
      <c r="E96" s="155"/>
      <c r="F96" s="205"/>
      <c r="G96" s="156"/>
      <c r="H96" s="156"/>
      <c r="I96" s="156"/>
      <c r="J96" s="156"/>
    </row>
    <row r="97" spans="1:10" ht="15.75">
      <c r="A97" s="215"/>
      <c r="B97" s="212"/>
      <c r="C97" s="203"/>
      <c r="D97" s="213"/>
      <c r="E97" s="155"/>
      <c r="F97" s="205"/>
      <c r="G97" s="156"/>
      <c r="H97" s="156"/>
      <c r="I97" s="156"/>
      <c r="J97" s="156"/>
    </row>
    <row r="98" spans="1:10" ht="15.75">
      <c r="A98" s="215"/>
      <c r="B98" s="212"/>
      <c r="C98" s="203"/>
      <c r="D98" s="213"/>
      <c r="E98" s="155"/>
      <c r="F98" s="205"/>
      <c r="G98" s="156"/>
      <c r="H98" s="156"/>
      <c r="I98" s="156"/>
      <c r="J98" s="156"/>
    </row>
    <row r="99" spans="1:10" ht="15.75">
      <c r="A99" s="215"/>
      <c r="B99" s="212"/>
      <c r="C99" s="203"/>
      <c r="D99" s="213"/>
      <c r="E99" s="155"/>
      <c r="F99" s="205"/>
      <c r="G99" s="156"/>
      <c r="H99" s="156"/>
      <c r="I99" s="156"/>
      <c r="J99" s="156"/>
    </row>
    <row r="100" spans="1:10" ht="15.75">
      <c r="A100" s="215"/>
      <c r="B100" s="212"/>
      <c r="C100" s="203"/>
      <c r="D100" s="213"/>
      <c r="E100" s="155"/>
      <c r="F100" s="205"/>
      <c r="G100" s="156"/>
      <c r="H100" s="156"/>
      <c r="I100" s="156"/>
      <c r="J100" s="156"/>
    </row>
    <row r="101" spans="1:10" ht="15.75">
      <c r="A101" s="215"/>
      <c r="B101" s="212"/>
      <c r="C101" s="203"/>
      <c r="D101" s="213"/>
      <c r="E101" s="155"/>
      <c r="F101" s="205"/>
      <c r="G101" s="156"/>
      <c r="H101" s="156"/>
      <c r="I101" s="156"/>
      <c r="J101" s="156"/>
    </row>
    <row r="102" spans="1:10" ht="15.75">
      <c r="A102" s="215"/>
      <c r="B102" s="207"/>
      <c r="C102" s="216"/>
      <c r="D102" s="204"/>
      <c r="E102" s="155"/>
      <c r="F102" s="205"/>
      <c r="G102" s="156"/>
      <c r="H102" s="156"/>
      <c r="I102" s="156"/>
      <c r="J102" s="156"/>
    </row>
    <row r="103" spans="1:10" ht="15.75">
      <c r="A103" s="4"/>
      <c r="B103" s="212"/>
      <c r="C103" s="203"/>
      <c r="D103" s="213"/>
      <c r="E103" s="155"/>
      <c r="F103" s="205"/>
      <c r="G103" s="156"/>
      <c r="H103" s="156"/>
      <c r="I103" s="156"/>
      <c r="J103" s="156"/>
    </row>
    <row r="104" spans="1:10" ht="15.75">
      <c r="A104" s="215"/>
      <c r="B104" s="212"/>
      <c r="C104" s="203"/>
      <c r="D104" s="213"/>
      <c r="E104" s="155"/>
      <c r="F104" s="205"/>
      <c r="G104" s="156"/>
      <c r="H104" s="156"/>
      <c r="I104" s="156"/>
      <c r="J104" s="156"/>
    </row>
    <row r="105" spans="1:10" ht="15.75">
      <c r="A105" s="157"/>
      <c r="B105" s="212"/>
      <c r="C105" s="203"/>
      <c r="D105" s="213"/>
      <c r="E105" s="155"/>
      <c r="F105" s="205"/>
      <c r="G105" s="156"/>
      <c r="H105" s="156"/>
      <c r="I105" s="156"/>
      <c r="J105" s="156"/>
    </row>
    <row r="106" spans="1:10" ht="15.75">
      <c r="A106" s="157"/>
      <c r="B106" s="212"/>
      <c r="C106" s="203"/>
      <c r="D106" s="213"/>
      <c r="E106" s="155"/>
      <c r="F106" s="205"/>
      <c r="G106" s="156"/>
      <c r="H106" s="156"/>
      <c r="I106" s="156"/>
      <c r="J106" s="156"/>
    </row>
    <row r="107" spans="1:10" ht="16.5">
      <c r="A107" s="217"/>
      <c r="B107" s="212"/>
      <c r="C107" s="203"/>
      <c r="D107" s="213"/>
      <c r="E107" s="155"/>
      <c r="F107" s="205"/>
      <c r="G107" s="156"/>
      <c r="H107" s="156"/>
      <c r="I107" s="156"/>
      <c r="J107" s="156"/>
    </row>
    <row r="108" spans="1:10" ht="15.75">
      <c r="A108" s="157"/>
      <c r="B108" s="212"/>
      <c r="C108" s="203"/>
      <c r="D108" s="213"/>
      <c r="E108" s="155"/>
      <c r="F108" s="205"/>
      <c r="G108" s="156"/>
      <c r="H108" s="156"/>
      <c r="I108" s="156"/>
      <c r="J108" s="156"/>
    </row>
    <row r="109" spans="1:10" ht="15.75">
      <c r="A109" s="157"/>
      <c r="B109" s="212"/>
      <c r="C109" s="203"/>
      <c r="D109" s="213"/>
      <c r="E109" s="155"/>
      <c r="F109" s="205"/>
      <c r="G109" s="156"/>
      <c r="H109" s="156"/>
      <c r="I109" s="156"/>
      <c r="J109" s="156"/>
    </row>
    <row r="110" spans="1:10" ht="15.75">
      <c r="A110" s="157"/>
      <c r="B110" s="212"/>
      <c r="C110" s="203"/>
      <c r="D110" s="213"/>
      <c r="E110" s="155"/>
      <c r="F110" s="205"/>
      <c r="G110" s="156"/>
      <c r="H110" s="156"/>
      <c r="I110" s="156"/>
      <c r="J110" s="156"/>
    </row>
    <row r="111" spans="1:10" ht="15.75">
      <c r="A111" s="157"/>
      <c r="B111" s="212"/>
      <c r="C111" s="203"/>
      <c r="D111" s="213"/>
      <c r="E111" s="155"/>
      <c r="F111" s="205"/>
      <c r="G111" s="156"/>
      <c r="H111" s="156"/>
      <c r="I111" s="156"/>
      <c r="J111" s="156"/>
    </row>
    <row r="112" spans="1:10" ht="15.75">
      <c r="A112" s="157"/>
      <c r="B112" s="212"/>
      <c r="C112" s="203"/>
      <c r="D112" s="213"/>
      <c r="E112" s="155"/>
      <c r="F112" s="205"/>
      <c r="G112" s="156"/>
      <c r="H112" s="156"/>
      <c r="I112" s="156"/>
      <c r="J112" s="156"/>
    </row>
    <row r="113" spans="1:10" ht="15.75">
      <c r="A113" s="4"/>
      <c r="B113" s="210"/>
      <c r="C113" s="210"/>
      <c r="D113" s="218"/>
      <c r="E113" s="155"/>
      <c r="F113" s="205"/>
      <c r="G113" s="156"/>
      <c r="H113" s="156"/>
      <c r="I113" s="156"/>
      <c r="J113" s="156"/>
    </row>
    <row r="114" spans="1:10" ht="15.75">
      <c r="A114" s="4"/>
      <c r="B114" s="212"/>
      <c r="C114" s="219"/>
      <c r="D114" s="220"/>
      <c r="E114" s="155"/>
      <c r="F114" s="205"/>
      <c r="G114" s="156"/>
      <c r="H114" s="156"/>
      <c r="I114" s="156"/>
      <c r="J114" s="156"/>
    </row>
    <row r="115" spans="1:10" ht="15.75">
      <c r="A115" s="4"/>
      <c r="B115" s="212"/>
      <c r="C115" s="219"/>
      <c r="D115" s="220"/>
      <c r="E115" s="155"/>
      <c r="F115" s="205"/>
      <c r="G115" s="156"/>
      <c r="H115" s="156"/>
      <c r="I115" s="156"/>
      <c r="J115" s="156"/>
    </row>
    <row r="116" spans="1:10" ht="15.75">
      <c r="A116" s="4"/>
      <c r="B116" s="212"/>
      <c r="C116" s="219"/>
      <c r="D116" s="220"/>
      <c r="E116" s="155"/>
      <c r="F116" s="205"/>
      <c r="G116" s="156"/>
      <c r="H116" s="156"/>
      <c r="I116" s="156"/>
      <c r="J116" s="156"/>
    </row>
    <row r="117" spans="1:10" ht="15.75">
      <c r="A117" s="4"/>
      <c r="B117" s="212"/>
      <c r="C117" s="219"/>
      <c r="D117" s="220"/>
      <c r="E117" s="155"/>
      <c r="F117" s="205"/>
      <c r="G117" s="156"/>
      <c r="H117" s="156"/>
      <c r="I117" s="156"/>
      <c r="J117" s="156"/>
    </row>
    <row r="118" spans="1:10" ht="16.5">
      <c r="A118" s="153"/>
      <c r="B118" s="212"/>
      <c r="C118" s="219"/>
      <c r="D118" s="220"/>
      <c r="E118" s="155"/>
      <c r="F118" s="205"/>
      <c r="G118" s="156"/>
      <c r="H118" s="156"/>
      <c r="I118" s="156"/>
      <c r="J118" s="156"/>
    </row>
    <row r="119" spans="1:10" ht="15.75">
      <c r="A119" s="4"/>
      <c r="B119" s="212"/>
      <c r="C119" s="219"/>
      <c r="D119" s="220"/>
      <c r="E119" s="155"/>
      <c r="F119" s="205"/>
      <c r="G119" s="156"/>
      <c r="H119" s="156"/>
      <c r="I119" s="156"/>
      <c r="J119" s="156"/>
    </row>
    <row r="120" spans="1:10" ht="15.75">
      <c r="A120" s="4"/>
      <c r="B120" s="212"/>
      <c r="C120" s="219"/>
      <c r="D120" s="220"/>
      <c r="E120" s="155"/>
      <c r="F120" s="205"/>
      <c r="G120" s="156"/>
      <c r="H120" s="156"/>
      <c r="I120" s="156"/>
      <c r="J120" s="156"/>
    </row>
    <row r="121" spans="1:10" ht="15.75">
      <c r="A121" s="4"/>
      <c r="B121" s="212"/>
      <c r="C121" s="219"/>
      <c r="D121" s="220"/>
      <c r="E121" s="155"/>
      <c r="F121" s="205"/>
      <c r="G121" s="156"/>
      <c r="H121" s="156"/>
      <c r="I121" s="156"/>
      <c r="J121" s="156"/>
    </row>
    <row r="122" spans="1:10" ht="15.75">
      <c r="A122" s="4"/>
      <c r="B122" s="212"/>
      <c r="C122" s="219"/>
      <c r="D122" s="220"/>
      <c r="E122" s="155"/>
      <c r="F122" s="205"/>
      <c r="G122" s="156"/>
      <c r="H122" s="156"/>
      <c r="I122" s="156"/>
      <c r="J122" s="156"/>
    </row>
    <row r="123" spans="1:10" ht="15.75">
      <c r="A123" s="4"/>
      <c r="B123" s="212"/>
      <c r="C123" s="219"/>
      <c r="D123" s="220"/>
      <c r="E123" s="155"/>
      <c r="F123" s="205"/>
      <c r="G123" s="156"/>
      <c r="H123" s="156"/>
      <c r="I123" s="156"/>
      <c r="J123" s="156"/>
    </row>
    <row r="124" spans="1:10" ht="12.75">
      <c r="A124" s="4"/>
      <c r="B124" s="4"/>
      <c r="C124" s="4"/>
      <c r="D124" s="4"/>
      <c r="E124" s="155"/>
      <c r="F124" s="205"/>
      <c r="G124" s="156"/>
      <c r="H124" s="156"/>
      <c r="I124" s="156"/>
      <c r="J124" s="156"/>
    </row>
    <row r="125" spans="1:10" ht="12.75">
      <c r="A125" s="4"/>
      <c r="B125" s="4"/>
      <c r="C125" s="4"/>
      <c r="D125" s="4"/>
      <c r="E125" s="155"/>
      <c r="F125" s="205"/>
      <c r="G125" s="156"/>
      <c r="H125" s="156"/>
      <c r="I125" s="156"/>
      <c r="J125" s="156"/>
    </row>
    <row r="126" spans="1:10" ht="12.75">
      <c r="A126" s="4"/>
      <c r="B126" s="4"/>
      <c r="C126" s="4"/>
      <c r="D126" s="4"/>
      <c r="E126" s="155"/>
      <c r="F126" s="205"/>
      <c r="G126" s="156"/>
      <c r="H126" s="156"/>
      <c r="I126" s="156"/>
      <c r="J126" s="156"/>
    </row>
    <row r="127" spans="1:10" ht="12.75">
      <c r="A127" s="4"/>
      <c r="B127" s="4"/>
      <c r="C127" s="4"/>
      <c r="D127" s="4"/>
      <c r="E127" s="155"/>
      <c r="F127" s="205"/>
      <c r="G127" s="156"/>
      <c r="H127" s="156"/>
      <c r="I127" s="156"/>
      <c r="J127" s="156"/>
    </row>
    <row r="128" spans="1:10" ht="12.75">
      <c r="A128" s="4"/>
      <c r="B128" s="4"/>
      <c r="C128" s="4"/>
      <c r="D128" s="4"/>
      <c r="E128" s="155"/>
      <c r="F128" s="205"/>
      <c r="G128" s="156"/>
      <c r="H128" s="156"/>
      <c r="I128" s="156"/>
      <c r="J128" s="156"/>
    </row>
    <row r="129" spans="1:10" ht="12.75">
      <c r="A129" s="4"/>
      <c r="B129" s="4"/>
      <c r="C129" s="4"/>
      <c r="D129" s="4"/>
      <c r="E129" s="155"/>
      <c r="F129" s="205"/>
      <c r="G129" s="156"/>
      <c r="H129" s="156"/>
      <c r="I129" s="156"/>
      <c r="J129" s="156"/>
    </row>
    <row r="130" spans="1:10" ht="12.75">
      <c r="A130" s="4"/>
      <c r="B130" s="4"/>
      <c r="C130" s="4"/>
      <c r="D130" s="4"/>
      <c r="E130" s="155"/>
      <c r="F130" s="205"/>
      <c r="G130" s="156"/>
      <c r="H130" s="156"/>
      <c r="I130" s="156"/>
      <c r="J130" s="156"/>
    </row>
    <row r="131" spans="1:10" ht="15">
      <c r="A131" s="152"/>
      <c r="B131" s="4"/>
      <c r="C131" s="153"/>
      <c r="D131" s="154"/>
      <c r="E131" s="155"/>
      <c r="F131" s="205"/>
      <c r="G131" s="156"/>
      <c r="H131" s="156"/>
      <c r="I131" s="156"/>
      <c r="J131" s="156"/>
    </row>
    <row r="132" spans="1:10" ht="15">
      <c r="A132" s="152"/>
      <c r="B132" s="4"/>
      <c r="C132" s="153"/>
      <c r="D132" s="158"/>
      <c r="E132" s="200"/>
      <c r="F132" s="205"/>
      <c r="G132" s="156"/>
      <c r="H132" s="156"/>
      <c r="I132" s="156"/>
      <c r="J132" s="156"/>
    </row>
    <row r="133" spans="1:10" ht="13.5">
      <c r="A133" s="152"/>
      <c r="B133" s="4"/>
      <c r="C133" s="152"/>
      <c r="D133" s="152"/>
      <c r="E133" s="151"/>
      <c r="F133" s="190"/>
      <c r="G133" s="156"/>
      <c r="H133" s="156"/>
      <c r="I133" s="156"/>
      <c r="J133" s="156"/>
    </row>
    <row r="134" spans="1:10" ht="15">
      <c r="A134" s="198"/>
      <c r="B134" s="221"/>
      <c r="C134" s="198"/>
      <c r="D134" s="198"/>
      <c r="E134" s="151"/>
      <c r="F134" s="190"/>
      <c r="G134" s="156"/>
      <c r="H134" s="156"/>
      <c r="I134" s="156"/>
      <c r="J134" s="156"/>
    </row>
    <row r="135" spans="1:10" ht="13.5">
      <c r="A135" s="162"/>
      <c r="B135" s="4"/>
      <c r="C135" s="4"/>
      <c r="D135" s="162"/>
      <c r="E135" s="187"/>
      <c r="F135" s="205"/>
      <c r="G135" s="156"/>
      <c r="H135" s="156"/>
      <c r="I135" s="156"/>
      <c r="J135" s="156"/>
    </row>
    <row r="136" spans="1:10" ht="16.5">
      <c r="A136" s="169"/>
      <c r="B136" s="4"/>
      <c r="C136" s="164"/>
      <c r="D136" s="165"/>
      <c r="E136" s="155"/>
      <c r="F136" s="205"/>
      <c r="G136" s="156"/>
      <c r="H136" s="156"/>
      <c r="I136" s="156"/>
      <c r="J136" s="156"/>
    </row>
    <row r="137" spans="1:10" ht="15.75">
      <c r="A137" s="169"/>
      <c r="B137" s="212"/>
      <c r="C137" s="219"/>
      <c r="D137" s="220"/>
      <c r="E137" s="155"/>
      <c r="F137" s="205"/>
      <c r="G137" s="156"/>
      <c r="H137" s="156"/>
      <c r="I137" s="156"/>
      <c r="J137" s="156"/>
    </row>
    <row r="138" spans="1:10" ht="15.75">
      <c r="A138" s="169"/>
      <c r="B138" s="212"/>
      <c r="C138" s="219"/>
      <c r="D138" s="220"/>
      <c r="E138" s="155"/>
      <c r="F138" s="205"/>
      <c r="G138" s="156"/>
      <c r="H138" s="156"/>
      <c r="I138" s="156"/>
      <c r="J138" s="156"/>
    </row>
    <row r="139" spans="1:10" ht="15.75">
      <c r="A139" s="4"/>
      <c r="B139" s="212"/>
      <c r="C139" s="219"/>
      <c r="D139" s="220"/>
      <c r="E139" s="155"/>
      <c r="F139" s="205"/>
      <c r="G139" s="156"/>
      <c r="H139" s="156"/>
      <c r="I139" s="156"/>
      <c r="J139" s="156"/>
    </row>
    <row r="140" spans="1:10" ht="15.75">
      <c r="A140" s="169"/>
      <c r="B140" s="212"/>
      <c r="C140" s="219"/>
      <c r="D140" s="220"/>
      <c r="E140" s="155"/>
      <c r="F140" s="205"/>
      <c r="G140" s="156"/>
      <c r="H140" s="156"/>
      <c r="I140" s="156"/>
      <c r="J140" s="156"/>
    </row>
    <row r="141" spans="1:10" ht="16.5">
      <c r="A141" s="166"/>
      <c r="B141" s="212"/>
      <c r="C141" s="219"/>
      <c r="D141" s="220"/>
      <c r="E141" s="155"/>
      <c r="F141" s="205"/>
      <c r="G141" s="156"/>
      <c r="H141" s="156"/>
      <c r="I141" s="156"/>
      <c r="J141" s="156"/>
    </row>
    <row r="142" spans="1:10" ht="15.75">
      <c r="A142" s="169"/>
      <c r="B142" s="212"/>
      <c r="C142" s="219"/>
      <c r="D142" s="220"/>
      <c r="E142" s="155"/>
      <c r="F142" s="205"/>
      <c r="G142" s="156"/>
      <c r="H142" s="156"/>
      <c r="I142" s="156"/>
      <c r="J142" s="156"/>
    </row>
    <row r="143" spans="1:10" ht="15.75">
      <c r="A143" s="169"/>
      <c r="B143" s="212"/>
      <c r="C143" s="219"/>
      <c r="D143" s="220"/>
      <c r="E143" s="155"/>
      <c r="F143" s="205"/>
      <c r="G143" s="156"/>
      <c r="H143" s="156"/>
      <c r="I143" s="156"/>
      <c r="J143" s="156"/>
    </row>
    <row r="144" spans="1:10" ht="16.5">
      <c r="A144" s="209"/>
      <c r="B144" s="212"/>
      <c r="C144" s="219"/>
      <c r="D144" s="220"/>
      <c r="E144" s="155"/>
      <c r="F144" s="205"/>
      <c r="G144" s="156"/>
      <c r="H144" s="156"/>
      <c r="I144" s="156"/>
      <c r="J144" s="156"/>
    </row>
    <row r="145" spans="1:10" ht="15.75">
      <c r="A145" s="4"/>
      <c r="B145" s="212"/>
      <c r="C145" s="219"/>
      <c r="D145" s="220"/>
      <c r="E145" s="155"/>
      <c r="F145" s="205"/>
      <c r="G145" s="156"/>
      <c r="H145" s="156"/>
      <c r="I145" s="156"/>
      <c r="J145" s="156"/>
    </row>
    <row r="146" spans="1:10" ht="16.5">
      <c r="A146" s="166"/>
      <c r="B146" s="212"/>
      <c r="C146" s="219"/>
      <c r="D146" s="220"/>
      <c r="E146" s="155"/>
      <c r="F146" s="205"/>
      <c r="G146" s="156"/>
      <c r="H146" s="156"/>
      <c r="I146" s="156"/>
      <c r="J146" s="156"/>
    </row>
    <row r="147" spans="1:10" ht="16.5">
      <c r="A147" s="166"/>
      <c r="B147" s="212"/>
      <c r="C147" s="222"/>
      <c r="D147" s="204"/>
      <c r="E147" s="155"/>
      <c r="F147" s="205"/>
      <c r="G147" s="156"/>
      <c r="H147" s="156"/>
      <c r="I147" s="156"/>
      <c r="J147" s="156"/>
    </row>
    <row r="148" spans="1:10" ht="16.5">
      <c r="A148" s="166"/>
      <c r="B148" s="212"/>
      <c r="C148" s="219"/>
      <c r="D148" s="220"/>
      <c r="E148" s="155"/>
      <c r="F148" s="205"/>
      <c r="G148" s="156"/>
      <c r="H148" s="156"/>
      <c r="I148" s="156"/>
      <c r="J148" s="156"/>
    </row>
    <row r="149" spans="1:10" ht="15.75">
      <c r="A149" s="4"/>
      <c r="B149" s="212"/>
      <c r="C149" s="219"/>
      <c r="D149" s="220"/>
      <c r="E149" s="155"/>
      <c r="F149" s="205"/>
      <c r="G149" s="156"/>
      <c r="H149" s="156"/>
      <c r="I149" s="156"/>
      <c r="J149" s="156"/>
    </row>
    <row r="150" spans="1:10" ht="15.75">
      <c r="A150" s="214"/>
      <c r="B150" s="212"/>
      <c r="C150" s="219"/>
      <c r="D150" s="220"/>
      <c r="E150" s="155"/>
      <c r="F150" s="205"/>
      <c r="G150" s="156"/>
      <c r="H150" s="156"/>
      <c r="I150" s="156"/>
      <c r="J150" s="156"/>
    </row>
    <row r="151" spans="1:10" ht="15.75">
      <c r="A151" s="215"/>
      <c r="B151" s="212"/>
      <c r="C151" s="219"/>
      <c r="D151" s="220"/>
      <c r="E151" s="155"/>
      <c r="F151" s="205"/>
      <c r="G151" s="156"/>
      <c r="H151" s="156"/>
      <c r="I151" s="156"/>
      <c r="J151" s="156"/>
    </row>
    <row r="152" spans="1:10" ht="16.5">
      <c r="A152" s="217"/>
      <c r="B152" s="212"/>
      <c r="C152" s="219"/>
      <c r="D152" s="220"/>
      <c r="E152" s="155"/>
      <c r="F152" s="205"/>
      <c r="G152" s="156"/>
      <c r="H152" s="156"/>
      <c r="I152" s="156"/>
      <c r="J152" s="156"/>
    </row>
    <row r="153" spans="1:10" ht="16.5">
      <c r="A153" s="166"/>
      <c r="B153" s="212"/>
      <c r="C153" s="219"/>
      <c r="D153" s="220"/>
      <c r="E153" s="155"/>
      <c r="F153" s="205"/>
      <c r="G153" s="156"/>
      <c r="H153" s="156"/>
      <c r="I153" s="156"/>
      <c r="J153" s="156"/>
    </row>
    <row r="154" spans="1:10" ht="15.75">
      <c r="A154" s="215"/>
      <c r="B154" s="212"/>
      <c r="C154" s="219"/>
      <c r="D154" s="220"/>
      <c r="E154" s="155"/>
      <c r="F154" s="205"/>
      <c r="G154" s="156"/>
      <c r="H154" s="156"/>
      <c r="I154" s="156"/>
      <c r="J154" s="156"/>
    </row>
    <row r="155" spans="1:10" ht="15.75">
      <c r="A155" s="215"/>
      <c r="B155" s="212"/>
      <c r="C155" s="219"/>
      <c r="D155" s="220"/>
      <c r="E155" s="155"/>
      <c r="F155" s="205"/>
      <c r="G155" s="156"/>
      <c r="H155" s="156"/>
      <c r="I155" s="156"/>
      <c r="J155" s="156"/>
    </row>
    <row r="156" spans="1:10" ht="15.75">
      <c r="A156" s="215"/>
      <c r="B156" s="212"/>
      <c r="C156" s="219"/>
      <c r="D156" s="220"/>
      <c r="E156" s="155"/>
      <c r="F156" s="205"/>
      <c r="G156" s="156"/>
      <c r="H156" s="156"/>
      <c r="I156" s="156"/>
      <c r="J156" s="156"/>
    </row>
    <row r="157" spans="1:10" ht="15.75">
      <c r="A157" s="215"/>
      <c r="B157" s="212"/>
      <c r="C157" s="219"/>
      <c r="D157" s="220"/>
      <c r="E157" s="155"/>
      <c r="F157" s="205"/>
      <c r="G157" s="156"/>
      <c r="H157" s="156"/>
      <c r="I157" s="156"/>
      <c r="J157" s="156"/>
    </row>
    <row r="158" spans="1:10" ht="15.75">
      <c r="A158" s="215"/>
      <c r="B158" s="207"/>
      <c r="C158" s="203"/>
      <c r="D158" s="213"/>
      <c r="E158" s="155"/>
      <c r="F158" s="205"/>
      <c r="G158" s="156"/>
      <c r="H158" s="156"/>
      <c r="I158" s="156"/>
      <c r="J158" s="156"/>
    </row>
    <row r="159" spans="1:10" ht="15.75">
      <c r="A159" s="215"/>
      <c r="B159" s="207"/>
      <c r="C159" s="216"/>
      <c r="D159" s="204"/>
      <c r="E159" s="155"/>
      <c r="F159" s="205"/>
      <c r="G159" s="156"/>
      <c r="H159" s="156"/>
      <c r="I159" s="156"/>
      <c r="J159" s="156"/>
    </row>
    <row r="160" spans="1:10" ht="15.75">
      <c r="A160" s="4"/>
      <c r="B160" s="212"/>
      <c r="C160" s="222"/>
      <c r="D160" s="204"/>
      <c r="E160" s="155"/>
      <c r="F160" s="205"/>
      <c r="G160" s="156"/>
      <c r="H160" s="156"/>
      <c r="I160" s="156"/>
      <c r="J160" s="156"/>
    </row>
    <row r="161" spans="1:10" ht="15.75">
      <c r="A161" s="215"/>
      <c r="B161" s="212"/>
      <c r="C161" s="222"/>
      <c r="D161" s="204"/>
      <c r="E161" s="155"/>
      <c r="F161" s="205"/>
      <c r="G161" s="156"/>
      <c r="H161" s="156"/>
      <c r="I161" s="156"/>
      <c r="J161" s="156"/>
    </row>
    <row r="162" spans="1:10" ht="15.75">
      <c r="A162" s="157"/>
      <c r="B162" s="212"/>
      <c r="C162" s="222"/>
      <c r="D162" s="204"/>
      <c r="E162" s="155"/>
      <c r="F162" s="205"/>
      <c r="G162" s="156"/>
      <c r="H162" s="156"/>
      <c r="I162" s="156"/>
      <c r="J162" s="156"/>
    </row>
    <row r="163" spans="1:10" ht="15.75">
      <c r="A163" s="157"/>
      <c r="B163" s="212"/>
      <c r="C163" s="222"/>
      <c r="D163" s="204"/>
      <c r="E163" s="155"/>
      <c r="F163" s="205"/>
      <c r="G163" s="156"/>
      <c r="H163" s="156"/>
      <c r="I163" s="156"/>
      <c r="J163" s="156"/>
    </row>
    <row r="164" spans="1:10" ht="16.5">
      <c r="A164" s="217"/>
      <c r="B164" s="212"/>
      <c r="C164" s="222"/>
      <c r="D164" s="204"/>
      <c r="E164" s="155"/>
      <c r="F164" s="205"/>
      <c r="G164" s="156"/>
      <c r="H164" s="156"/>
      <c r="I164" s="156"/>
      <c r="J164" s="156"/>
    </row>
    <row r="165" spans="1:10" ht="15.75">
      <c r="A165" s="157"/>
      <c r="B165" s="212"/>
      <c r="C165" s="222"/>
      <c r="D165" s="204"/>
      <c r="E165" s="155"/>
      <c r="F165" s="205"/>
      <c r="G165" s="156"/>
      <c r="H165" s="156"/>
      <c r="I165" s="156"/>
      <c r="J165" s="156"/>
    </row>
    <row r="166" spans="1:10" ht="15.75">
      <c r="A166" s="157"/>
      <c r="B166" s="212"/>
      <c r="C166" s="222"/>
      <c r="D166" s="204"/>
      <c r="E166" s="155"/>
      <c r="F166" s="205"/>
      <c r="G166" s="156"/>
      <c r="H166" s="156"/>
      <c r="I166" s="156"/>
      <c r="J166" s="156"/>
    </row>
    <row r="167" spans="1:10" ht="15.75">
      <c r="A167" s="157"/>
      <c r="B167" s="212"/>
      <c r="C167" s="222"/>
      <c r="D167" s="204"/>
      <c r="E167" s="155"/>
      <c r="F167" s="205"/>
      <c r="G167" s="156"/>
      <c r="H167" s="156"/>
      <c r="I167" s="156"/>
      <c r="J167" s="156"/>
    </row>
    <row r="168" spans="1:10" ht="15.75">
      <c r="A168" s="157"/>
      <c r="B168" s="212"/>
      <c r="C168" s="222"/>
      <c r="D168" s="204"/>
      <c r="E168" s="155"/>
      <c r="F168" s="205"/>
      <c r="G168" s="156"/>
      <c r="H168" s="156"/>
      <c r="I168" s="156"/>
      <c r="J168" s="156"/>
    </row>
    <row r="169" spans="1:10" ht="15.75">
      <c r="A169" s="157"/>
      <c r="B169" s="212"/>
      <c r="C169" s="222"/>
      <c r="D169" s="204"/>
      <c r="E169" s="155"/>
      <c r="F169" s="205"/>
      <c r="G169" s="156"/>
      <c r="H169" s="156"/>
      <c r="I169" s="156"/>
      <c r="J169" s="156"/>
    </row>
    <row r="170" spans="1:10" ht="15.75">
      <c r="A170" s="4"/>
      <c r="B170" s="207"/>
      <c r="C170" s="210"/>
      <c r="D170" s="218"/>
      <c r="E170" s="155"/>
      <c r="F170" s="205"/>
      <c r="G170" s="156"/>
      <c r="H170" s="156"/>
      <c r="I170" s="156"/>
      <c r="J170" s="156"/>
    </row>
    <row r="171" spans="1:10" ht="16.5">
      <c r="A171" s="153"/>
      <c r="B171" s="212"/>
      <c r="C171" s="219"/>
      <c r="D171" s="220"/>
      <c r="E171" s="155"/>
      <c r="F171" s="205"/>
      <c r="G171" s="156"/>
      <c r="H171" s="156"/>
      <c r="I171" s="156"/>
      <c r="J171" s="156"/>
    </row>
    <row r="172" spans="1:10" ht="16.5">
      <c r="A172" s="153"/>
      <c r="B172" s="212"/>
      <c r="C172" s="219"/>
      <c r="D172" s="220"/>
      <c r="E172" s="155"/>
      <c r="F172" s="205"/>
      <c r="G172" s="156"/>
      <c r="H172" s="156"/>
      <c r="I172" s="156"/>
      <c r="J172" s="156"/>
    </row>
    <row r="173" spans="1:10" ht="15.75">
      <c r="A173" s="4"/>
      <c r="B173" s="207"/>
      <c r="C173" s="210"/>
      <c r="D173" s="218"/>
      <c r="E173" s="155"/>
      <c r="F173" s="205"/>
      <c r="G173" s="156"/>
      <c r="H173" s="156"/>
      <c r="I173" s="156"/>
      <c r="J173" s="156"/>
    </row>
    <row r="174" spans="1:10" ht="15.75">
      <c r="A174" s="4"/>
      <c r="B174" s="212"/>
      <c r="C174" s="219"/>
      <c r="D174" s="220"/>
      <c r="E174" s="155"/>
      <c r="F174" s="205"/>
      <c r="G174" s="156"/>
      <c r="H174" s="156"/>
      <c r="I174" s="156"/>
      <c r="J174" s="156"/>
    </row>
    <row r="175" spans="1:10" ht="15.75">
      <c r="A175" s="4"/>
      <c r="B175" s="212"/>
      <c r="C175" s="219"/>
      <c r="D175" s="220"/>
      <c r="E175" s="155"/>
      <c r="F175" s="205"/>
      <c r="G175" s="156"/>
      <c r="H175" s="156"/>
      <c r="I175" s="156"/>
      <c r="J175" s="156"/>
    </row>
    <row r="176" spans="1:10" ht="16.5">
      <c r="A176" s="153"/>
      <c r="B176" s="212"/>
      <c r="C176" s="219"/>
      <c r="D176" s="220"/>
      <c r="E176" s="155"/>
      <c r="F176" s="205"/>
      <c r="G176" s="156"/>
      <c r="H176" s="156"/>
      <c r="I176" s="156"/>
      <c r="J176" s="156"/>
    </row>
    <row r="177" spans="1:10" ht="15.75">
      <c r="A177" s="4"/>
      <c r="B177" s="212"/>
      <c r="C177" s="219"/>
      <c r="D177" s="220"/>
      <c r="E177" s="155"/>
      <c r="F177" s="205"/>
      <c r="G177" s="156"/>
      <c r="H177" s="156"/>
      <c r="I177" s="156"/>
      <c r="J177" s="156"/>
    </row>
    <row r="178" spans="1:10" ht="15.75">
      <c r="A178" s="4"/>
      <c r="B178" s="212"/>
      <c r="C178" s="219"/>
      <c r="D178" s="220"/>
      <c r="E178" s="155"/>
      <c r="F178" s="205"/>
      <c r="G178" s="156"/>
      <c r="H178" s="156"/>
      <c r="I178" s="156"/>
      <c r="J178" s="156"/>
    </row>
    <row r="179" spans="1:10" ht="12.75">
      <c r="A179" s="4"/>
      <c r="B179" s="4"/>
      <c r="C179" s="4"/>
      <c r="D179" s="4"/>
      <c r="E179" s="155"/>
      <c r="F179" s="205"/>
      <c r="G179" s="156"/>
      <c r="H179" s="156"/>
      <c r="I179" s="156"/>
      <c r="J179" s="156"/>
    </row>
    <row r="180" spans="1:10" ht="12.75">
      <c r="A180" s="4"/>
      <c r="B180" s="4"/>
      <c r="C180" s="4"/>
      <c r="D180" s="4"/>
      <c r="E180" s="155"/>
      <c r="F180" s="205"/>
      <c r="G180" s="156"/>
      <c r="H180" s="156"/>
      <c r="I180" s="156"/>
      <c r="J180" s="156"/>
    </row>
    <row r="181" spans="1:10" ht="12.75">
      <c r="A181" s="4"/>
      <c r="B181" s="4"/>
      <c r="C181" s="4"/>
      <c r="D181" s="4"/>
      <c r="E181" s="155"/>
      <c r="F181" s="205"/>
      <c r="G181" s="156"/>
      <c r="H181" s="156"/>
      <c r="I181" s="156"/>
      <c r="J181" s="156"/>
    </row>
    <row r="182" spans="1:10" ht="12.75">
      <c r="A182" s="4"/>
      <c r="B182" s="4"/>
      <c r="C182" s="4"/>
      <c r="D182" s="4"/>
      <c r="E182" s="155"/>
      <c r="F182" s="205"/>
      <c r="G182" s="156"/>
      <c r="H182" s="156"/>
      <c r="I182" s="156"/>
      <c r="J182" s="156"/>
    </row>
    <row r="183" spans="1:10" ht="12.75">
      <c r="A183" s="4"/>
      <c r="B183" s="4"/>
      <c r="C183" s="4"/>
      <c r="D183" s="4"/>
      <c r="E183" s="155"/>
      <c r="F183" s="205"/>
      <c r="G183" s="156"/>
      <c r="H183" s="156"/>
      <c r="I183" s="156"/>
      <c r="J183" s="156"/>
    </row>
    <row r="184" spans="1:10" ht="12.75">
      <c r="A184" s="4"/>
      <c r="B184" s="4"/>
      <c r="C184" s="4"/>
      <c r="D184" s="4"/>
      <c r="E184" s="155"/>
      <c r="F184" s="205"/>
      <c r="G184" s="156"/>
      <c r="H184" s="156"/>
      <c r="I184" s="156"/>
      <c r="J184" s="156"/>
    </row>
    <row r="185" spans="1:10" ht="12.75">
      <c r="A185" s="4"/>
      <c r="B185" s="4"/>
      <c r="C185" s="4"/>
      <c r="D185" s="4"/>
      <c r="E185" s="155"/>
      <c r="F185" s="205"/>
      <c r="G185" s="156"/>
      <c r="H185" s="156"/>
      <c r="I185" s="156"/>
      <c r="J185" s="156"/>
    </row>
    <row r="186" spans="1:10" ht="12.75">
      <c r="A186" s="4"/>
      <c r="B186" s="4"/>
      <c r="C186" s="4"/>
      <c r="D186" s="4"/>
      <c r="E186" s="155"/>
      <c r="F186" s="205"/>
      <c r="G186" s="156"/>
      <c r="H186" s="156"/>
      <c r="I186" s="156"/>
      <c r="J186" s="156"/>
    </row>
    <row r="187" spans="1:10" ht="12.75">
      <c r="A187" s="4"/>
      <c r="B187" s="4"/>
      <c r="C187" s="4"/>
      <c r="D187" s="4"/>
      <c r="E187" s="155"/>
      <c r="F187" s="205"/>
      <c r="G187" s="156"/>
      <c r="H187" s="156"/>
      <c r="I187" s="156"/>
      <c r="J187" s="156"/>
    </row>
    <row r="188" spans="1:10" ht="12.75">
      <c r="A188" s="4"/>
      <c r="B188" s="4"/>
      <c r="C188" s="4"/>
      <c r="D188" s="4"/>
      <c r="E188" s="155"/>
      <c r="F188" s="205"/>
      <c r="G188" s="156"/>
      <c r="H188" s="156"/>
      <c r="I188" s="156"/>
      <c r="J188" s="156"/>
    </row>
    <row r="189" spans="1:10" ht="12.75">
      <c r="A189" s="4"/>
      <c r="B189" s="4"/>
      <c r="C189" s="4"/>
      <c r="D189" s="4"/>
      <c r="E189" s="155"/>
      <c r="F189" s="205"/>
      <c r="G189" s="156"/>
      <c r="H189" s="156"/>
      <c r="I189" s="156"/>
      <c r="J189" s="156"/>
    </row>
    <row r="190" spans="1:10" ht="12.75">
      <c r="A190" s="4"/>
      <c r="B190" s="4"/>
      <c r="C190" s="4"/>
      <c r="D190" s="4"/>
      <c r="E190" s="155"/>
      <c r="F190" s="205"/>
      <c r="G190" s="156"/>
      <c r="H190" s="156"/>
      <c r="I190" s="156"/>
      <c r="J190" s="156"/>
    </row>
    <row r="191" spans="1:10" ht="12.75">
      <c r="A191" s="4"/>
      <c r="B191" s="4"/>
      <c r="C191" s="4"/>
      <c r="D191" s="4"/>
      <c r="E191" s="155"/>
      <c r="F191" s="205"/>
      <c r="G191" s="156"/>
      <c r="H191" s="156"/>
      <c r="I191" s="156"/>
      <c r="J191" s="156"/>
    </row>
    <row r="192" spans="1:10" ht="12.75">
      <c r="A192" s="4"/>
      <c r="B192" s="4"/>
      <c r="C192" s="4"/>
      <c r="D192" s="4"/>
      <c r="E192" s="155"/>
      <c r="F192" s="205"/>
      <c r="G192" s="156"/>
      <c r="H192" s="156"/>
      <c r="I192" s="156"/>
      <c r="J192" s="156"/>
    </row>
    <row r="193" spans="1:10" ht="12.75">
      <c r="A193" s="4"/>
      <c r="B193" s="4"/>
      <c r="C193" s="4"/>
      <c r="D193" s="4"/>
      <c r="E193" s="155"/>
      <c r="F193" s="205"/>
      <c r="G193" s="156"/>
      <c r="H193" s="156"/>
      <c r="I193" s="156"/>
      <c r="J193" s="156"/>
    </row>
    <row r="194" spans="1:10" ht="15">
      <c r="A194" s="152"/>
      <c r="B194" s="4"/>
      <c r="C194" s="153"/>
      <c r="D194" s="154"/>
      <c r="E194" s="155"/>
      <c r="F194" s="205"/>
      <c r="G194" s="156"/>
      <c r="H194" s="156"/>
      <c r="I194" s="156"/>
      <c r="J194" s="156"/>
    </row>
    <row r="195" spans="1:10" ht="15">
      <c r="A195" s="152"/>
      <c r="B195" s="4"/>
      <c r="C195" s="153"/>
      <c r="D195" s="158"/>
      <c r="E195" s="155"/>
      <c r="F195" s="205"/>
      <c r="G195" s="156"/>
      <c r="H195" s="156"/>
      <c r="I195" s="156"/>
      <c r="J195" s="156"/>
    </row>
    <row r="196" spans="1:10" ht="13.5">
      <c r="A196" s="152"/>
      <c r="B196" s="4"/>
      <c r="C196" s="152"/>
      <c r="D196" s="152"/>
      <c r="E196" s="155"/>
      <c r="F196" s="205"/>
      <c r="G196" s="156"/>
      <c r="H196" s="156"/>
      <c r="I196" s="156"/>
      <c r="J196" s="156"/>
    </row>
    <row r="197" spans="1:10" ht="15">
      <c r="A197" s="198"/>
      <c r="B197" s="4"/>
      <c r="C197" s="198"/>
      <c r="D197" s="4"/>
      <c r="E197" s="155"/>
      <c r="F197" s="205"/>
      <c r="G197" s="156"/>
      <c r="H197" s="156"/>
      <c r="I197" s="156"/>
      <c r="J197" s="156"/>
    </row>
    <row r="198" spans="1:10" ht="15">
      <c r="A198" s="4"/>
      <c r="B198" s="221"/>
      <c r="C198" s="199"/>
      <c r="D198" s="198"/>
      <c r="E198" s="155"/>
      <c r="F198" s="205"/>
      <c r="G198" s="156"/>
      <c r="H198" s="156"/>
      <c r="I198" s="156"/>
      <c r="J198" s="156"/>
    </row>
    <row r="199" spans="1:10" ht="13.5">
      <c r="A199" s="162"/>
      <c r="B199" s="4"/>
      <c r="C199" s="4"/>
      <c r="D199" s="162"/>
      <c r="E199" s="155"/>
      <c r="F199" s="205"/>
      <c r="G199" s="156"/>
      <c r="H199" s="156"/>
      <c r="I199" s="156"/>
      <c r="J199" s="156"/>
    </row>
    <row r="200" spans="1:10" ht="15.75">
      <c r="A200" s="4"/>
      <c r="B200" s="212"/>
      <c r="C200" s="203"/>
      <c r="D200" s="204"/>
      <c r="E200" s="155"/>
      <c r="F200" s="205"/>
      <c r="G200" s="156"/>
      <c r="H200" s="156"/>
      <c r="I200" s="156"/>
      <c r="J200" s="156"/>
    </row>
    <row r="201" spans="1:10" ht="16.5">
      <c r="A201" s="166"/>
      <c r="B201" s="212"/>
      <c r="C201" s="203"/>
      <c r="D201" s="204"/>
      <c r="E201" s="155"/>
      <c r="F201" s="205"/>
      <c r="G201" s="156"/>
      <c r="H201" s="156"/>
      <c r="I201" s="156"/>
      <c r="J201" s="156"/>
    </row>
    <row r="202" spans="1:10" ht="15.75">
      <c r="A202" s="169"/>
      <c r="B202" s="212"/>
      <c r="C202" s="203"/>
      <c r="D202" s="204"/>
      <c r="E202" s="155"/>
      <c r="F202" s="205"/>
      <c r="G202" s="156"/>
      <c r="H202" s="156"/>
      <c r="I202" s="156"/>
      <c r="J202" s="156"/>
    </row>
    <row r="203" spans="1:10" ht="15.75">
      <c r="A203" s="169"/>
      <c r="B203" s="212"/>
      <c r="C203" s="203"/>
      <c r="D203" s="204"/>
      <c r="E203" s="155"/>
      <c r="F203" s="205"/>
      <c r="G203" s="156"/>
      <c r="H203" s="156"/>
      <c r="I203" s="156"/>
      <c r="J203" s="156"/>
    </row>
    <row r="204" spans="1:10" ht="15.75">
      <c r="A204" s="169"/>
      <c r="B204" s="212"/>
      <c r="C204" s="203"/>
      <c r="D204" s="204"/>
      <c r="E204" s="155"/>
      <c r="F204" s="205"/>
      <c r="G204" s="156"/>
      <c r="H204" s="156"/>
      <c r="I204" s="156"/>
      <c r="J204" s="156"/>
    </row>
    <row r="205" spans="1:10" ht="16.5">
      <c r="A205" s="163"/>
      <c r="B205" s="212"/>
      <c r="C205" s="203"/>
      <c r="D205" s="204"/>
      <c r="E205" s="155"/>
      <c r="F205" s="205"/>
      <c r="G205" s="156"/>
      <c r="H205" s="156"/>
      <c r="I205" s="156"/>
      <c r="J205" s="156"/>
    </row>
    <row r="206" spans="1:10" ht="15.75">
      <c r="A206" s="169"/>
      <c r="B206" s="212"/>
      <c r="C206" s="203"/>
      <c r="D206" s="204"/>
      <c r="E206" s="155"/>
      <c r="F206" s="205"/>
      <c r="G206" s="156"/>
      <c r="H206" s="156"/>
      <c r="I206" s="156"/>
      <c r="J206" s="156"/>
    </row>
    <row r="207" spans="1:10" ht="15.75">
      <c r="A207" s="169"/>
      <c r="B207" s="212"/>
      <c r="C207" s="203"/>
      <c r="D207" s="204"/>
      <c r="E207" s="155"/>
      <c r="F207" s="205"/>
      <c r="G207" s="156"/>
      <c r="H207" s="156"/>
      <c r="I207" s="156"/>
      <c r="J207" s="156"/>
    </row>
    <row r="208" spans="1:10" ht="15.75">
      <c r="A208" s="169"/>
      <c r="B208" s="212"/>
      <c r="C208" s="203"/>
      <c r="D208" s="204"/>
      <c r="E208" s="155"/>
      <c r="F208" s="205"/>
      <c r="G208" s="156"/>
      <c r="H208" s="156"/>
      <c r="I208" s="156"/>
      <c r="J208" s="156"/>
    </row>
    <row r="209" spans="1:10" ht="15.75">
      <c r="A209" s="169"/>
      <c r="B209" s="212"/>
      <c r="C209" s="203"/>
      <c r="D209" s="204"/>
      <c r="E209" s="155"/>
      <c r="F209" s="205"/>
      <c r="G209" s="156"/>
      <c r="H209" s="156"/>
      <c r="I209" s="156"/>
      <c r="J209" s="156"/>
    </row>
    <row r="210" spans="1:10" ht="15.75">
      <c r="A210" s="169"/>
      <c r="B210" s="207"/>
      <c r="C210" s="203"/>
      <c r="D210" s="208"/>
      <c r="E210" s="155"/>
      <c r="F210" s="205"/>
      <c r="G210" s="156"/>
      <c r="H210" s="156"/>
      <c r="I210" s="156"/>
      <c r="J210" s="156"/>
    </row>
    <row r="211" spans="1:10" ht="15.75">
      <c r="A211" s="4"/>
      <c r="B211" s="207"/>
      <c r="C211" s="203"/>
      <c r="D211" s="208"/>
      <c r="E211" s="155"/>
      <c r="F211" s="205"/>
      <c r="G211" s="156"/>
      <c r="H211" s="156"/>
      <c r="I211" s="156"/>
      <c r="J211" s="156"/>
    </row>
    <row r="212" spans="1:10" ht="16.5">
      <c r="A212" s="166"/>
      <c r="B212" s="207"/>
      <c r="C212" s="203"/>
      <c r="D212" s="208"/>
      <c r="E212" s="155"/>
      <c r="F212" s="205"/>
      <c r="G212" s="156"/>
      <c r="H212" s="156"/>
      <c r="I212" s="156"/>
      <c r="J212" s="156"/>
    </row>
    <row r="213" spans="1:10" ht="15.75">
      <c r="A213" s="4"/>
      <c r="B213" s="212"/>
      <c r="C213" s="219"/>
      <c r="D213" s="204"/>
      <c r="E213" s="155"/>
      <c r="F213" s="205"/>
      <c r="G213" s="156"/>
      <c r="H213" s="156"/>
      <c r="I213" s="156"/>
      <c r="J213" s="156"/>
    </row>
    <row r="214" spans="1:10" ht="15.75">
      <c r="A214" s="4"/>
      <c r="B214" s="212"/>
      <c r="C214" s="219"/>
      <c r="D214" s="204"/>
      <c r="E214" s="155"/>
      <c r="F214" s="205"/>
      <c r="G214" s="156"/>
      <c r="H214" s="156"/>
      <c r="I214" s="156"/>
      <c r="J214" s="156"/>
    </row>
    <row r="215" spans="1:10" ht="16.5">
      <c r="A215" s="209"/>
      <c r="B215" s="212"/>
      <c r="C215" s="219"/>
      <c r="D215" s="204"/>
      <c r="E215" s="155"/>
      <c r="F215" s="205"/>
      <c r="G215" s="156"/>
      <c r="H215" s="156"/>
      <c r="I215" s="156"/>
      <c r="J215" s="156"/>
    </row>
    <row r="216" spans="1:10" ht="16.5">
      <c r="A216" s="166"/>
      <c r="B216" s="212"/>
      <c r="C216" s="219"/>
      <c r="D216" s="204"/>
      <c r="E216" s="155"/>
      <c r="F216" s="205"/>
      <c r="G216" s="156"/>
      <c r="H216" s="156"/>
      <c r="I216" s="156"/>
      <c r="J216" s="156"/>
    </row>
    <row r="217" spans="1:10" ht="16.5">
      <c r="A217" s="163"/>
      <c r="B217" s="212"/>
      <c r="C217" s="219"/>
      <c r="D217" s="204"/>
      <c r="E217" s="155"/>
      <c r="F217" s="205"/>
      <c r="G217" s="156"/>
      <c r="H217" s="156"/>
      <c r="I217" s="156"/>
      <c r="J217" s="156"/>
    </row>
    <row r="218" spans="1:10" ht="16.5">
      <c r="A218" s="163"/>
      <c r="B218" s="212"/>
      <c r="C218" s="219"/>
      <c r="D218" s="204"/>
      <c r="E218" s="155"/>
      <c r="F218" s="205"/>
      <c r="G218" s="156"/>
      <c r="H218" s="156"/>
      <c r="I218" s="156"/>
      <c r="J218" s="156"/>
    </row>
    <row r="219" spans="1:10" ht="16.5">
      <c r="A219" s="166"/>
      <c r="B219" s="212"/>
      <c r="C219" s="219"/>
      <c r="D219" s="204"/>
      <c r="E219" s="155"/>
      <c r="F219" s="205"/>
      <c r="G219" s="156"/>
      <c r="H219" s="156"/>
      <c r="I219" s="156"/>
      <c r="J219" s="156"/>
    </row>
    <row r="220" spans="1:10" ht="16.5">
      <c r="A220" s="166"/>
      <c r="B220" s="212"/>
      <c r="C220" s="219"/>
      <c r="D220" s="204"/>
      <c r="E220" s="155"/>
      <c r="F220" s="205"/>
      <c r="G220" s="156"/>
      <c r="H220" s="156"/>
      <c r="I220" s="156"/>
      <c r="J220" s="156"/>
    </row>
    <row r="221" spans="1:10" ht="16.5">
      <c r="A221" s="166"/>
      <c r="B221" s="212"/>
      <c r="C221" s="219"/>
      <c r="D221" s="204"/>
      <c r="E221" s="155"/>
      <c r="F221" s="205"/>
      <c r="G221" s="156"/>
      <c r="H221" s="156"/>
      <c r="I221" s="156"/>
      <c r="J221" s="156"/>
    </row>
    <row r="222" spans="1:10" ht="15.75">
      <c r="A222" s="4"/>
      <c r="B222" s="212"/>
      <c r="C222" s="219"/>
      <c r="D222" s="204"/>
      <c r="E222" s="155"/>
      <c r="F222" s="205"/>
      <c r="G222" s="156"/>
      <c r="H222" s="156"/>
      <c r="I222" s="156"/>
      <c r="J222" s="156"/>
    </row>
    <row r="223" spans="1:10" ht="16.5">
      <c r="A223" s="166"/>
      <c r="B223" s="207"/>
      <c r="C223" s="203"/>
      <c r="D223" s="208"/>
      <c r="E223" s="155"/>
      <c r="F223" s="205"/>
      <c r="G223" s="156"/>
      <c r="H223" s="156"/>
      <c r="I223" s="156"/>
      <c r="J223" s="156"/>
    </row>
    <row r="224" spans="1:5" ht="16.5">
      <c r="A224" s="166"/>
      <c r="B224" s="207"/>
      <c r="C224" s="203"/>
      <c r="D224" s="208"/>
      <c r="E224" s="155"/>
    </row>
    <row r="225" spans="1:4" ht="16.5">
      <c r="A225" s="166"/>
      <c r="B225" s="207"/>
      <c r="C225" s="203"/>
      <c r="D225" s="208"/>
    </row>
    <row r="226" spans="1:4" ht="16.5">
      <c r="A226" s="166"/>
      <c r="B226" s="212"/>
      <c r="C226" s="219"/>
      <c r="D226" s="204"/>
    </row>
    <row r="227" spans="1:4" ht="16.5">
      <c r="A227" s="166"/>
      <c r="B227" s="212"/>
      <c r="C227" s="219"/>
      <c r="D227" s="204"/>
    </row>
    <row r="228" spans="1:4" ht="16.5">
      <c r="A228" s="166"/>
      <c r="B228" s="212"/>
      <c r="C228" s="219"/>
      <c r="D228" s="204"/>
    </row>
    <row r="229" spans="1:4" ht="16.5">
      <c r="A229" s="166"/>
      <c r="B229" s="212"/>
      <c r="C229" s="219"/>
      <c r="D229" s="204"/>
    </row>
    <row r="230" spans="1:4" ht="16.5">
      <c r="A230" s="166"/>
      <c r="B230" s="212"/>
      <c r="C230" s="219"/>
      <c r="D230" s="204"/>
    </row>
    <row r="231" spans="1:4" ht="16.5">
      <c r="A231" s="163"/>
      <c r="B231" s="212"/>
      <c r="C231" s="219"/>
      <c r="D231" s="204"/>
    </row>
    <row r="232" spans="1:4" ht="16.5">
      <c r="A232" s="166"/>
      <c r="B232" s="212"/>
      <c r="C232" s="219"/>
      <c r="D232" s="204"/>
    </row>
    <row r="233" spans="1:4" ht="15.75">
      <c r="A233" s="4"/>
      <c r="B233" s="212"/>
      <c r="C233" s="219"/>
      <c r="D233" s="204"/>
    </row>
    <row r="234" spans="1:4" ht="15.75">
      <c r="A234" s="214"/>
      <c r="B234" s="212"/>
      <c r="C234" s="219"/>
      <c r="D234" s="204"/>
    </row>
    <row r="235" spans="1:4" ht="15.75">
      <c r="A235" s="215"/>
      <c r="B235" s="212"/>
      <c r="C235" s="219"/>
      <c r="D235" s="20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15"/>
      <c r="C240" s="164"/>
      <c r="D240" s="165"/>
    </row>
    <row r="241" spans="1:4" ht="16.5">
      <c r="A241" s="4"/>
      <c r="B241" s="157"/>
      <c r="C241" s="164"/>
      <c r="D241" s="165"/>
    </row>
    <row r="242" spans="1:4" ht="16.5">
      <c r="A242" s="4"/>
      <c r="B242" s="157"/>
      <c r="C242" s="164"/>
      <c r="D242" s="165"/>
    </row>
    <row r="243" spans="1:4" ht="16.5">
      <c r="A243" s="4"/>
      <c r="B243" s="217"/>
      <c r="C243" s="164"/>
      <c r="D243" s="165"/>
    </row>
    <row r="244" spans="1:4" ht="16.5">
      <c r="A244" s="4"/>
      <c r="B244" s="157"/>
      <c r="C244" s="164"/>
      <c r="D244" s="165"/>
    </row>
    <row r="245" spans="1:4" ht="16.5">
      <c r="A245" s="4"/>
      <c r="B245" s="157"/>
      <c r="C245" s="164"/>
      <c r="D245" s="165"/>
    </row>
    <row r="246" spans="1:4" ht="16.5">
      <c r="A246" s="4"/>
      <c r="B246" s="157"/>
      <c r="C246" s="164"/>
      <c r="D246" s="165"/>
    </row>
    <row r="247" spans="1:4" ht="16.5">
      <c r="A247" s="4"/>
      <c r="B247" s="157"/>
      <c r="C247" s="164"/>
      <c r="D247" s="165"/>
    </row>
    <row r="248" spans="1:4" ht="16.5">
      <c r="A248" s="4"/>
      <c r="B248" s="157"/>
      <c r="C248" s="164"/>
      <c r="D248" s="165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r:id="rId1"/>
  <headerFooter alignWithMargins="0">
    <oddHeader>&amp;C&amp;"Book Antiqua,Regular"&amp;12-4-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3"/>
  <sheetViews>
    <sheetView workbookViewId="0" topLeftCell="A1">
      <selection activeCell="H5" sqref="H5:M55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41.421875" style="5" customWidth="1"/>
    <col min="4" max="4" width="18.8515625" style="5" customWidth="1"/>
    <col min="5" max="5" width="15.7109375" style="5" customWidth="1"/>
    <col min="6" max="16384" width="9.140625" style="5" customWidth="1"/>
  </cols>
  <sheetData>
    <row r="1" spans="1:25" ht="16.5" customHeight="1">
      <c r="A1" s="312" t="s">
        <v>124</v>
      </c>
      <c r="B1" s="312"/>
      <c r="C1" s="312"/>
      <c r="D1" s="312"/>
      <c r="E1" s="312"/>
      <c r="F1" s="4"/>
      <c r="G1" s="151"/>
      <c r="H1" s="151"/>
      <c r="I1" s="151"/>
      <c r="J1" s="151"/>
      <c r="K1" s="151"/>
      <c r="L1" s="151"/>
      <c r="M1" s="155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12" ht="16.5" customHeight="1">
      <c r="A2" s="312" t="str">
        <f>UPPER('Table 1'!$M$1)&amp;" "&amp;'Table 1'!$N$1&amp;" WITH THE CORRESPONDING MONTH OF "&amp;'Table 1'!$O$1</f>
        <v>DECEMBER  2020 WITH THE CORRESPONDING MONTH OF 2019</v>
      </c>
      <c r="B2" s="312"/>
      <c r="C2" s="312"/>
      <c r="D2" s="312"/>
      <c r="E2" s="312"/>
      <c r="F2" s="157"/>
      <c r="G2" s="151"/>
      <c r="H2" s="151"/>
      <c r="I2" s="151"/>
      <c r="J2" s="151"/>
      <c r="K2" s="4"/>
      <c r="L2" s="4"/>
    </row>
    <row r="3" spans="1:12" ht="16.5">
      <c r="A3" s="152"/>
      <c r="B3" s="195"/>
      <c r="C3" s="152"/>
      <c r="D3" s="152"/>
      <c r="E3" s="151"/>
      <c r="F3" s="157"/>
      <c r="G3" s="151"/>
      <c r="H3" s="151"/>
      <c r="I3" s="151"/>
      <c r="J3" s="151"/>
      <c r="K3" s="4"/>
      <c r="L3" s="4"/>
    </row>
    <row r="4" spans="1:13" ht="16.5">
      <c r="A4" s="159" t="s">
        <v>32</v>
      </c>
      <c r="B4" s="223" t="s">
        <v>121</v>
      </c>
      <c r="C4" s="159" t="s">
        <v>122</v>
      </c>
      <c r="D4" s="159" t="s">
        <v>125</v>
      </c>
      <c r="E4" s="161"/>
      <c r="F4" s="161"/>
      <c r="G4" s="171"/>
      <c r="H4" s="171"/>
      <c r="I4" s="171"/>
      <c r="J4" s="171"/>
      <c r="K4" s="171"/>
      <c r="L4" s="171"/>
      <c r="M4" s="171"/>
    </row>
    <row r="5" spans="1:13" ht="16.5">
      <c r="A5" s="162"/>
      <c r="B5" s="197"/>
      <c r="C5" s="4"/>
      <c r="D5" s="163">
        <f>'Table 1'!$N$1</f>
        <v>2020</v>
      </c>
      <c r="E5" s="163">
        <f>'Table 1'!$O$1</f>
        <v>2019</v>
      </c>
      <c r="F5" s="4"/>
      <c r="G5" s="171"/>
      <c r="H5" s="290" t="s">
        <v>169</v>
      </c>
      <c r="I5" s="290" t="s">
        <v>171</v>
      </c>
      <c r="J5" s="290" t="s">
        <v>174</v>
      </c>
      <c r="K5" s="290" t="s">
        <v>148</v>
      </c>
      <c r="L5" s="290" t="s">
        <v>157</v>
      </c>
      <c r="M5" s="290" t="s">
        <v>158</v>
      </c>
    </row>
    <row r="6" spans="2:13" ht="16.5">
      <c r="B6" s="246" t="str">
        <f aca="true" t="shared" si="0" ref="B6:E7">J6</f>
        <v>017</v>
      </c>
      <c r="C6" s="254" t="str">
        <f t="shared" si="0"/>
        <v>Meat Prepared</v>
      </c>
      <c r="D6" s="254">
        <f t="shared" si="0"/>
        <v>119206</v>
      </c>
      <c r="E6" s="247">
        <f t="shared" si="0"/>
        <v>0</v>
      </c>
      <c r="F6" s="164"/>
      <c r="G6" s="171"/>
      <c r="H6" s="291" t="s">
        <v>223</v>
      </c>
      <c r="I6" s="291" t="s">
        <v>67</v>
      </c>
      <c r="J6" s="291" t="s">
        <v>323</v>
      </c>
      <c r="K6" s="291" t="s">
        <v>324</v>
      </c>
      <c r="L6" s="292">
        <v>119206</v>
      </c>
      <c r="M6" s="292">
        <v>0</v>
      </c>
    </row>
    <row r="7" spans="1:13" ht="16.5">
      <c r="A7" s="166"/>
      <c r="B7" s="248" t="str">
        <f t="shared" si="0"/>
        <v>046</v>
      </c>
      <c r="C7" s="255" t="str">
        <f t="shared" si="0"/>
        <v>Meals Flour, Wheat, Meslin</v>
      </c>
      <c r="D7" s="255">
        <f t="shared" si="0"/>
        <v>286596</v>
      </c>
      <c r="E7" s="250">
        <f t="shared" si="0"/>
        <v>172222</v>
      </c>
      <c r="F7" s="164"/>
      <c r="G7" s="171"/>
      <c r="H7" s="291" t="s">
        <v>223</v>
      </c>
      <c r="I7" s="291" t="s">
        <v>67</v>
      </c>
      <c r="J7" s="291" t="s">
        <v>325</v>
      </c>
      <c r="K7" s="291" t="s">
        <v>326</v>
      </c>
      <c r="L7" s="292">
        <v>286596</v>
      </c>
      <c r="M7" s="292">
        <v>172222</v>
      </c>
    </row>
    <row r="8" spans="1:13" ht="16.5">
      <c r="A8" s="169"/>
      <c r="B8" s="248" t="str">
        <f aca="true" t="shared" si="1" ref="B8:E15">J8</f>
        <v>048</v>
      </c>
      <c r="C8" s="255" t="str">
        <f t="shared" si="1"/>
        <v>Cereal, Flour, Starch</v>
      </c>
      <c r="D8" s="255">
        <f t="shared" si="1"/>
        <v>274420</v>
      </c>
      <c r="E8" s="250">
        <f t="shared" si="1"/>
        <v>299565</v>
      </c>
      <c r="F8" s="164"/>
      <c r="G8" s="171"/>
      <c r="H8" s="291" t="s">
        <v>223</v>
      </c>
      <c r="I8" s="291" t="s">
        <v>67</v>
      </c>
      <c r="J8" s="291" t="s">
        <v>271</v>
      </c>
      <c r="K8" s="291" t="s">
        <v>272</v>
      </c>
      <c r="L8" s="292">
        <v>274420</v>
      </c>
      <c r="M8" s="292">
        <v>299565</v>
      </c>
    </row>
    <row r="9" spans="1:13" ht="16.5">
      <c r="A9" s="169"/>
      <c r="B9" s="248" t="str">
        <f t="shared" si="1"/>
        <v>091</v>
      </c>
      <c r="C9" s="255" t="str">
        <f t="shared" si="1"/>
        <v>Margarine And Shortening</v>
      </c>
      <c r="D9" s="255">
        <f t="shared" si="1"/>
        <v>179798</v>
      </c>
      <c r="E9" s="250">
        <f t="shared" si="1"/>
        <v>136559</v>
      </c>
      <c r="F9" s="164"/>
      <c r="G9" s="171"/>
      <c r="H9" s="291" t="s">
        <v>223</v>
      </c>
      <c r="I9" s="291" t="s">
        <v>67</v>
      </c>
      <c r="J9" s="291" t="s">
        <v>88</v>
      </c>
      <c r="K9" s="291" t="s">
        <v>327</v>
      </c>
      <c r="L9" s="292">
        <v>179798</v>
      </c>
      <c r="M9" s="292">
        <v>136559</v>
      </c>
    </row>
    <row r="10" spans="1:13" ht="16.5">
      <c r="A10" s="172" t="str">
        <f>I6</f>
        <v>GUYANA</v>
      </c>
      <c r="B10" s="248" t="str">
        <f t="shared" si="1"/>
        <v>335</v>
      </c>
      <c r="C10" s="255" t="str">
        <f t="shared" si="1"/>
        <v>Residual Petroleum Products</v>
      </c>
      <c r="D10" s="255">
        <f t="shared" si="1"/>
        <v>276640</v>
      </c>
      <c r="E10" s="250">
        <f t="shared" si="1"/>
        <v>0</v>
      </c>
      <c r="F10" s="164"/>
      <c r="G10" s="171"/>
      <c r="H10" s="291" t="s">
        <v>223</v>
      </c>
      <c r="I10" s="291" t="s">
        <v>67</v>
      </c>
      <c r="J10" s="291" t="s">
        <v>328</v>
      </c>
      <c r="K10" s="291" t="s">
        <v>329</v>
      </c>
      <c r="L10" s="292">
        <v>276640</v>
      </c>
      <c r="M10" s="292">
        <v>0</v>
      </c>
    </row>
    <row r="11" spans="1:13" ht="16.5">
      <c r="A11" s="153"/>
      <c r="B11" s="248" t="str">
        <f t="shared" si="1"/>
        <v>591</v>
      </c>
      <c r="C11" s="255" t="str">
        <f t="shared" si="1"/>
        <v>Disinfectants,Insecticides</v>
      </c>
      <c r="D11" s="255">
        <f t="shared" si="1"/>
        <v>143362</v>
      </c>
      <c r="E11" s="250">
        <f t="shared" si="1"/>
        <v>92515</v>
      </c>
      <c r="F11" s="170"/>
      <c r="G11" s="171"/>
      <c r="H11" s="291" t="s">
        <v>223</v>
      </c>
      <c r="I11" s="291" t="s">
        <v>67</v>
      </c>
      <c r="J11" s="291" t="s">
        <v>98</v>
      </c>
      <c r="K11" s="291" t="s">
        <v>286</v>
      </c>
      <c r="L11" s="292">
        <v>143362</v>
      </c>
      <c r="M11" s="292">
        <v>92515</v>
      </c>
    </row>
    <row r="12" spans="1:13" ht="16.5">
      <c r="A12" s="172"/>
      <c r="B12" s="248" t="str">
        <f t="shared" si="1"/>
        <v>661</v>
      </c>
      <c r="C12" s="255" t="str">
        <f t="shared" si="1"/>
        <v>Lime, Cement</v>
      </c>
      <c r="D12" s="255">
        <f t="shared" si="1"/>
        <v>2376837</v>
      </c>
      <c r="E12" s="250">
        <f t="shared" si="1"/>
        <v>2046303</v>
      </c>
      <c r="F12" s="170"/>
      <c r="G12" s="171"/>
      <c r="H12" s="291" t="s">
        <v>223</v>
      </c>
      <c r="I12" s="291" t="s">
        <v>67</v>
      </c>
      <c r="J12" s="291" t="s">
        <v>282</v>
      </c>
      <c r="K12" s="291" t="s">
        <v>283</v>
      </c>
      <c r="L12" s="292">
        <v>2376837</v>
      </c>
      <c r="M12" s="292">
        <v>2046303</v>
      </c>
    </row>
    <row r="13" spans="1:13" ht="16.5">
      <c r="A13" s="173"/>
      <c r="B13" s="248" t="str">
        <f t="shared" si="1"/>
        <v>892</v>
      </c>
      <c r="C13" s="255" t="str">
        <f t="shared" si="1"/>
        <v>Printed Matter</v>
      </c>
      <c r="D13" s="255">
        <f t="shared" si="1"/>
        <v>103204</v>
      </c>
      <c r="E13" s="250">
        <f t="shared" si="1"/>
        <v>172566</v>
      </c>
      <c r="F13" s="170"/>
      <c r="G13" s="171"/>
      <c r="H13" s="291" t="s">
        <v>223</v>
      </c>
      <c r="I13" s="291" t="s">
        <v>67</v>
      </c>
      <c r="J13" s="291" t="s">
        <v>330</v>
      </c>
      <c r="K13" s="291" t="s">
        <v>331</v>
      </c>
      <c r="L13" s="292">
        <v>103204</v>
      </c>
      <c r="M13" s="292">
        <v>172566</v>
      </c>
    </row>
    <row r="14" spans="1:13" ht="16.5">
      <c r="A14" s="173"/>
      <c r="B14" s="248" t="str">
        <f t="shared" si="1"/>
        <v>893</v>
      </c>
      <c r="C14" s="255" t="str">
        <f t="shared" si="1"/>
        <v>Articles Of Plastic</v>
      </c>
      <c r="D14" s="255">
        <f t="shared" si="1"/>
        <v>181887</v>
      </c>
      <c r="E14" s="250">
        <f t="shared" si="1"/>
        <v>106810</v>
      </c>
      <c r="F14" s="170"/>
      <c r="G14" s="171"/>
      <c r="H14" s="291" t="s">
        <v>223</v>
      </c>
      <c r="I14" s="291" t="s">
        <v>67</v>
      </c>
      <c r="J14" s="291" t="s">
        <v>269</v>
      </c>
      <c r="K14" s="291" t="s">
        <v>270</v>
      </c>
      <c r="L14" s="292">
        <v>181887</v>
      </c>
      <c r="M14" s="292">
        <v>106810</v>
      </c>
    </row>
    <row r="15" spans="1:13" ht="16.5">
      <c r="A15" s="173"/>
      <c r="B15" s="248" t="str">
        <f t="shared" si="1"/>
        <v>931</v>
      </c>
      <c r="C15" s="255" t="str">
        <f t="shared" si="1"/>
        <v>Special Transactions And Commodities</v>
      </c>
      <c r="D15" s="255">
        <f t="shared" si="1"/>
        <v>276600</v>
      </c>
      <c r="E15" s="250">
        <f t="shared" si="1"/>
        <v>59500</v>
      </c>
      <c r="F15" s="170"/>
      <c r="G15" s="171"/>
      <c r="H15" s="291" t="s">
        <v>223</v>
      </c>
      <c r="I15" s="291" t="s">
        <v>67</v>
      </c>
      <c r="J15" s="291" t="s">
        <v>321</v>
      </c>
      <c r="K15" s="291" t="s">
        <v>322</v>
      </c>
      <c r="L15" s="292">
        <v>276600</v>
      </c>
      <c r="M15" s="292">
        <v>59500</v>
      </c>
    </row>
    <row r="16" spans="1:13" ht="16.5">
      <c r="A16" s="173"/>
      <c r="B16" s="174"/>
      <c r="C16" s="175"/>
      <c r="D16" s="176"/>
      <c r="E16" s="177"/>
      <c r="F16" s="170"/>
      <c r="G16" s="171"/>
      <c r="H16" s="291" t="s">
        <v>217</v>
      </c>
      <c r="I16" s="291" t="s">
        <v>40</v>
      </c>
      <c r="J16" s="291" t="s">
        <v>271</v>
      </c>
      <c r="K16" s="291" t="s">
        <v>272</v>
      </c>
      <c r="L16" s="292">
        <v>281915</v>
      </c>
      <c r="M16" s="292">
        <v>83081</v>
      </c>
    </row>
    <row r="17" spans="1:13" ht="16.5">
      <c r="A17" s="69"/>
      <c r="B17" s="248" t="str">
        <f>J16</f>
        <v>048</v>
      </c>
      <c r="C17" s="255" t="str">
        <f>K16</f>
        <v>Cereal, Flour, Starch</v>
      </c>
      <c r="D17" s="255">
        <f>L16</f>
        <v>281915</v>
      </c>
      <c r="E17" s="250">
        <f>M16</f>
        <v>83081</v>
      </c>
      <c r="F17" s="178"/>
      <c r="G17" s="165"/>
      <c r="H17" s="291" t="s">
        <v>217</v>
      </c>
      <c r="I17" s="291" t="s">
        <v>40</v>
      </c>
      <c r="J17" s="291" t="s">
        <v>275</v>
      </c>
      <c r="K17" s="291" t="s">
        <v>276</v>
      </c>
      <c r="L17" s="292">
        <v>1318886</v>
      </c>
      <c r="M17" s="292">
        <v>1632457</v>
      </c>
    </row>
    <row r="18" spans="1:13" ht="16.5">
      <c r="A18" s="163"/>
      <c r="B18" s="248" t="str">
        <f aca="true" t="shared" si="2" ref="B18:E26">J17</f>
        <v>112</v>
      </c>
      <c r="C18" s="255" t="str">
        <f t="shared" si="2"/>
        <v>Alcoholic Beverages</v>
      </c>
      <c r="D18" s="255">
        <f t="shared" si="2"/>
        <v>1318886</v>
      </c>
      <c r="E18" s="250">
        <f t="shared" si="2"/>
        <v>1632457</v>
      </c>
      <c r="F18" s="4"/>
      <c r="G18" s="4"/>
      <c r="H18" s="291" t="s">
        <v>217</v>
      </c>
      <c r="I18" s="291" t="s">
        <v>40</v>
      </c>
      <c r="J18" s="291" t="s">
        <v>332</v>
      </c>
      <c r="K18" s="291" t="s">
        <v>333</v>
      </c>
      <c r="L18" s="292">
        <v>64000</v>
      </c>
      <c r="M18" s="292">
        <v>64000</v>
      </c>
    </row>
    <row r="19" spans="1:13" ht="16.5">
      <c r="A19" s="163"/>
      <c r="B19" s="248" t="str">
        <f t="shared" si="2"/>
        <v>282</v>
      </c>
      <c r="C19" s="255" t="str">
        <f t="shared" si="2"/>
        <v>Ferrous Waste And Scrap</v>
      </c>
      <c r="D19" s="255">
        <f t="shared" si="2"/>
        <v>64000</v>
      </c>
      <c r="E19" s="250">
        <f t="shared" si="2"/>
        <v>64000</v>
      </c>
      <c r="F19" s="4"/>
      <c r="G19" s="4"/>
      <c r="H19" s="291" t="s">
        <v>217</v>
      </c>
      <c r="I19" s="291" t="s">
        <v>40</v>
      </c>
      <c r="J19" s="291" t="s">
        <v>334</v>
      </c>
      <c r="K19" s="291" t="s">
        <v>335</v>
      </c>
      <c r="L19" s="292">
        <v>60456</v>
      </c>
      <c r="M19" s="292">
        <v>59086</v>
      </c>
    </row>
    <row r="20" spans="1:13" ht="16.5">
      <c r="A20" s="163"/>
      <c r="B20" s="248" t="str">
        <f t="shared" si="2"/>
        <v>658</v>
      </c>
      <c r="C20" s="255" t="str">
        <f t="shared" si="2"/>
        <v>Made-Up Textile Articles</v>
      </c>
      <c r="D20" s="255">
        <f t="shared" si="2"/>
        <v>60456</v>
      </c>
      <c r="E20" s="250">
        <f t="shared" si="2"/>
        <v>59086</v>
      </c>
      <c r="F20" s="4"/>
      <c r="G20" s="4"/>
      <c r="H20" s="291" t="s">
        <v>217</v>
      </c>
      <c r="I20" s="291" t="s">
        <v>40</v>
      </c>
      <c r="J20" s="291" t="s">
        <v>336</v>
      </c>
      <c r="K20" s="291" t="s">
        <v>337</v>
      </c>
      <c r="L20" s="292">
        <v>60556</v>
      </c>
      <c r="M20" s="292">
        <v>65202</v>
      </c>
    </row>
    <row r="21" spans="1:13" ht="16.5">
      <c r="A21" s="172" t="str">
        <f>I16</f>
        <v>UNITED STATES</v>
      </c>
      <c r="B21" s="248" t="str">
        <f t="shared" si="2"/>
        <v>699</v>
      </c>
      <c r="C21" s="255" t="str">
        <f t="shared" si="2"/>
        <v>Base Metal Manufactures</v>
      </c>
      <c r="D21" s="255">
        <f t="shared" si="2"/>
        <v>60556</v>
      </c>
      <c r="E21" s="250">
        <f t="shared" si="2"/>
        <v>65202</v>
      </c>
      <c r="F21" s="4"/>
      <c r="G21" s="4"/>
      <c r="H21" s="291" t="s">
        <v>217</v>
      </c>
      <c r="I21" s="291" t="s">
        <v>40</v>
      </c>
      <c r="J21" s="291" t="s">
        <v>338</v>
      </c>
      <c r="K21" s="291" t="s">
        <v>339</v>
      </c>
      <c r="L21" s="292">
        <v>60000</v>
      </c>
      <c r="M21" s="292">
        <v>0</v>
      </c>
    </row>
    <row r="22" spans="1:13" ht="16.5">
      <c r="A22" s="163"/>
      <c r="B22" s="248" t="str">
        <f t="shared" si="2"/>
        <v>726</v>
      </c>
      <c r="C22" s="255" t="str">
        <f t="shared" si="2"/>
        <v>Printing, Binding Machinery</v>
      </c>
      <c r="D22" s="255">
        <f t="shared" si="2"/>
        <v>60000</v>
      </c>
      <c r="E22" s="250">
        <f t="shared" si="2"/>
        <v>0</v>
      </c>
      <c r="F22" s="4"/>
      <c r="G22" s="4"/>
      <c r="H22" s="291" t="s">
        <v>217</v>
      </c>
      <c r="I22" s="291" t="s">
        <v>40</v>
      </c>
      <c r="J22" s="291" t="s">
        <v>266</v>
      </c>
      <c r="K22" s="291" t="s">
        <v>267</v>
      </c>
      <c r="L22" s="292">
        <v>84221</v>
      </c>
      <c r="M22" s="292">
        <v>523</v>
      </c>
    </row>
    <row r="23" spans="1:13" ht="16.5">
      <c r="A23" s="163"/>
      <c r="B23" s="248" t="str">
        <f t="shared" si="2"/>
        <v>764</v>
      </c>
      <c r="C23" s="255" t="str">
        <f t="shared" si="2"/>
        <v>Telecommunication Equipment</v>
      </c>
      <c r="D23" s="255">
        <f t="shared" si="2"/>
        <v>84221</v>
      </c>
      <c r="E23" s="250">
        <f t="shared" si="2"/>
        <v>523</v>
      </c>
      <c r="F23" s="4"/>
      <c r="G23" s="4"/>
      <c r="H23" s="291" t="s">
        <v>217</v>
      </c>
      <c r="I23" s="291" t="s">
        <v>40</v>
      </c>
      <c r="J23" s="291" t="s">
        <v>340</v>
      </c>
      <c r="K23" s="291" t="s">
        <v>341</v>
      </c>
      <c r="L23" s="292">
        <v>480134</v>
      </c>
      <c r="M23" s="292">
        <v>382207</v>
      </c>
    </row>
    <row r="24" spans="1:13" ht="16.5">
      <c r="A24" s="163"/>
      <c r="B24" s="248" t="str">
        <f t="shared" si="2"/>
        <v>772</v>
      </c>
      <c r="C24" s="255" t="str">
        <f t="shared" si="2"/>
        <v>Electric Switches Fuses</v>
      </c>
      <c r="D24" s="255">
        <f t="shared" si="2"/>
        <v>480134</v>
      </c>
      <c r="E24" s="250">
        <f t="shared" si="2"/>
        <v>382207</v>
      </c>
      <c r="F24" s="4"/>
      <c r="G24" s="4"/>
      <c r="H24" s="291" t="s">
        <v>217</v>
      </c>
      <c r="I24" s="291" t="s">
        <v>40</v>
      </c>
      <c r="J24" s="291" t="s">
        <v>321</v>
      </c>
      <c r="K24" s="291" t="s">
        <v>322</v>
      </c>
      <c r="L24" s="292">
        <v>268268</v>
      </c>
      <c r="M24" s="292">
        <v>31970</v>
      </c>
    </row>
    <row r="25" spans="1:13" ht="16.5">
      <c r="A25" s="163"/>
      <c r="B25" s="248" t="str">
        <f t="shared" si="2"/>
        <v>931</v>
      </c>
      <c r="C25" s="255" t="str">
        <f t="shared" si="2"/>
        <v>Special Transactions And Commodities</v>
      </c>
      <c r="D25" s="255">
        <f t="shared" si="2"/>
        <v>268268</v>
      </c>
      <c r="E25" s="250">
        <f t="shared" si="2"/>
        <v>31970</v>
      </c>
      <c r="F25" s="4"/>
      <c r="G25" s="4"/>
      <c r="H25" s="291" t="s">
        <v>217</v>
      </c>
      <c r="I25" s="291" t="s">
        <v>40</v>
      </c>
      <c r="J25" s="291" t="s">
        <v>342</v>
      </c>
      <c r="K25" s="291" t="s">
        <v>343</v>
      </c>
      <c r="L25" s="292">
        <v>148948</v>
      </c>
      <c r="M25" s="292">
        <v>129440</v>
      </c>
    </row>
    <row r="26" spans="1:13" ht="16.5">
      <c r="A26" s="163"/>
      <c r="B26" s="248" t="str">
        <f t="shared" si="2"/>
        <v>971</v>
      </c>
      <c r="C26" s="255" t="str">
        <f t="shared" si="2"/>
        <v>Non-Monetary Gold</v>
      </c>
      <c r="D26" s="255">
        <f t="shared" si="2"/>
        <v>148948</v>
      </c>
      <c r="E26" s="250">
        <f t="shared" si="2"/>
        <v>129440</v>
      </c>
      <c r="F26" s="4"/>
      <c r="G26" s="4"/>
      <c r="H26" s="291" t="s">
        <v>232</v>
      </c>
      <c r="I26" s="291" t="s">
        <v>233</v>
      </c>
      <c r="J26" s="291" t="s">
        <v>271</v>
      </c>
      <c r="K26" s="291" t="s">
        <v>272</v>
      </c>
      <c r="L26" s="292">
        <v>121340</v>
      </c>
      <c r="M26" s="292">
        <v>246194</v>
      </c>
    </row>
    <row r="27" spans="1:13" ht="16.5">
      <c r="A27" s="163"/>
      <c r="B27" s="174"/>
      <c r="C27" s="179"/>
      <c r="D27" s="180"/>
      <c r="E27" s="181"/>
      <c r="F27" s="4"/>
      <c r="G27" s="162"/>
      <c r="H27" s="291" t="s">
        <v>232</v>
      </c>
      <c r="I27" s="291" t="s">
        <v>233</v>
      </c>
      <c r="J27" s="291" t="s">
        <v>301</v>
      </c>
      <c r="K27" s="291" t="s">
        <v>302</v>
      </c>
      <c r="L27" s="292">
        <v>321000</v>
      </c>
      <c r="M27" s="292">
        <v>0</v>
      </c>
    </row>
    <row r="28" spans="1:13" ht="16.5">
      <c r="A28" s="69"/>
      <c r="B28" s="248" t="str">
        <f>J26</f>
        <v>048</v>
      </c>
      <c r="C28" s="255" t="str">
        <f>K26</f>
        <v>Cereal, Flour, Starch</v>
      </c>
      <c r="D28" s="249">
        <f>L26</f>
        <v>121340</v>
      </c>
      <c r="E28" s="250">
        <f>M26</f>
        <v>246194</v>
      </c>
      <c r="F28" s="178"/>
      <c r="G28" s="165"/>
      <c r="H28" s="291" t="s">
        <v>232</v>
      </c>
      <c r="I28" s="291" t="s">
        <v>233</v>
      </c>
      <c r="J28" s="291" t="s">
        <v>88</v>
      </c>
      <c r="K28" s="291" t="s">
        <v>327</v>
      </c>
      <c r="L28" s="292">
        <v>465936</v>
      </c>
      <c r="M28" s="292">
        <v>606411</v>
      </c>
    </row>
    <row r="29" spans="1:13" ht="16.5">
      <c r="A29" s="163"/>
      <c r="B29" s="248" t="str">
        <f aca="true" t="shared" si="3" ref="B29:E37">J27</f>
        <v>081</v>
      </c>
      <c r="C29" s="255" t="str">
        <f t="shared" si="3"/>
        <v>Feeding Stuff, Animals</v>
      </c>
      <c r="D29" s="249">
        <f t="shared" si="3"/>
        <v>321000</v>
      </c>
      <c r="E29" s="250">
        <f t="shared" si="3"/>
        <v>0</v>
      </c>
      <c r="F29" s="164"/>
      <c r="G29" s="165"/>
      <c r="H29" s="291" t="s">
        <v>232</v>
      </c>
      <c r="I29" s="291" t="s">
        <v>233</v>
      </c>
      <c r="J29" s="291" t="s">
        <v>256</v>
      </c>
      <c r="K29" s="291" t="s">
        <v>257</v>
      </c>
      <c r="L29" s="292">
        <v>180971</v>
      </c>
      <c r="M29" s="292">
        <v>41193</v>
      </c>
    </row>
    <row r="30" spans="1:13" ht="16.5">
      <c r="A30" s="163"/>
      <c r="B30" s="248" t="str">
        <f t="shared" si="3"/>
        <v>091</v>
      </c>
      <c r="C30" s="255" t="str">
        <f t="shared" si="3"/>
        <v>Margarine And Shortening</v>
      </c>
      <c r="D30" s="249">
        <f t="shared" si="3"/>
        <v>465936</v>
      </c>
      <c r="E30" s="250">
        <f t="shared" si="3"/>
        <v>606411</v>
      </c>
      <c r="F30" s="170"/>
      <c r="G30" s="182"/>
      <c r="H30" s="291" t="s">
        <v>232</v>
      </c>
      <c r="I30" s="291" t="s">
        <v>233</v>
      </c>
      <c r="J30" s="291" t="s">
        <v>273</v>
      </c>
      <c r="K30" s="291" t="s">
        <v>274</v>
      </c>
      <c r="L30" s="292">
        <v>97300</v>
      </c>
      <c r="M30" s="292">
        <v>0</v>
      </c>
    </row>
    <row r="31" spans="1:13" ht="16.5">
      <c r="A31" s="163"/>
      <c r="B31" s="248" t="str">
        <f t="shared" si="3"/>
        <v>098</v>
      </c>
      <c r="C31" s="255" t="str">
        <f t="shared" si="3"/>
        <v>Edible Products</v>
      </c>
      <c r="D31" s="249">
        <f t="shared" si="3"/>
        <v>180971</v>
      </c>
      <c r="E31" s="250">
        <f t="shared" si="3"/>
        <v>41193</v>
      </c>
      <c r="F31" s="170"/>
      <c r="G31" s="182"/>
      <c r="H31" s="291" t="s">
        <v>232</v>
      </c>
      <c r="I31" s="291" t="s">
        <v>233</v>
      </c>
      <c r="J31" s="291" t="s">
        <v>328</v>
      </c>
      <c r="K31" s="291" t="s">
        <v>329</v>
      </c>
      <c r="L31" s="292">
        <v>348400</v>
      </c>
      <c r="M31" s="292">
        <v>0</v>
      </c>
    </row>
    <row r="32" spans="1:13" ht="16.5">
      <c r="A32" s="172" t="str">
        <f>I26</f>
        <v>TRINIDAD &amp; TOB.</v>
      </c>
      <c r="B32" s="248" t="str">
        <f t="shared" si="3"/>
        <v>111</v>
      </c>
      <c r="C32" s="255" t="str">
        <f t="shared" si="3"/>
        <v>Non-Alcoholic Beverages</v>
      </c>
      <c r="D32" s="249">
        <f t="shared" si="3"/>
        <v>97300</v>
      </c>
      <c r="E32" s="250">
        <f t="shared" si="3"/>
        <v>0</v>
      </c>
      <c r="F32" s="170"/>
      <c r="G32" s="182"/>
      <c r="H32" s="291" t="s">
        <v>232</v>
      </c>
      <c r="I32" s="291" t="s">
        <v>233</v>
      </c>
      <c r="J32" s="291" t="s">
        <v>284</v>
      </c>
      <c r="K32" s="291" t="s">
        <v>285</v>
      </c>
      <c r="L32" s="292">
        <v>389450</v>
      </c>
      <c r="M32" s="292">
        <v>302650</v>
      </c>
    </row>
    <row r="33" spans="1:13" ht="16.5">
      <c r="A33" s="163"/>
      <c r="B33" s="248" t="str">
        <f t="shared" si="3"/>
        <v>335</v>
      </c>
      <c r="C33" s="255" t="str">
        <f t="shared" si="3"/>
        <v>Residual Petroleum Products</v>
      </c>
      <c r="D33" s="249">
        <f t="shared" si="3"/>
        <v>348400</v>
      </c>
      <c r="E33" s="250">
        <f t="shared" si="3"/>
        <v>0</v>
      </c>
      <c r="F33" s="170"/>
      <c r="G33" s="182"/>
      <c r="H33" s="291" t="s">
        <v>232</v>
      </c>
      <c r="I33" s="291" t="s">
        <v>233</v>
      </c>
      <c r="J33" s="291" t="s">
        <v>98</v>
      </c>
      <c r="K33" s="291" t="s">
        <v>286</v>
      </c>
      <c r="L33" s="292">
        <v>531775</v>
      </c>
      <c r="M33" s="292">
        <v>98761</v>
      </c>
    </row>
    <row r="34" spans="1:13" ht="16.5">
      <c r="A34" s="163"/>
      <c r="B34" s="248" t="str">
        <f t="shared" si="3"/>
        <v>542</v>
      </c>
      <c r="C34" s="255" t="str">
        <f t="shared" si="3"/>
        <v>Medicaments Including Vet. Med.</v>
      </c>
      <c r="D34" s="249">
        <f t="shared" si="3"/>
        <v>389450</v>
      </c>
      <c r="E34" s="250">
        <f t="shared" si="3"/>
        <v>302650</v>
      </c>
      <c r="F34" s="170"/>
      <c r="G34" s="182"/>
      <c r="H34" s="291" t="s">
        <v>232</v>
      </c>
      <c r="I34" s="291" t="s">
        <v>233</v>
      </c>
      <c r="J34" s="291" t="s">
        <v>344</v>
      </c>
      <c r="K34" s="291" t="s">
        <v>345</v>
      </c>
      <c r="L34" s="292">
        <v>93871</v>
      </c>
      <c r="M34" s="292">
        <v>409555</v>
      </c>
    </row>
    <row r="35" spans="1:13" ht="16.5">
      <c r="A35" s="163"/>
      <c r="B35" s="248" t="str">
        <f t="shared" si="3"/>
        <v>591</v>
      </c>
      <c r="C35" s="255" t="str">
        <f t="shared" si="3"/>
        <v>Disinfectants,Insecticides</v>
      </c>
      <c r="D35" s="249">
        <f t="shared" si="3"/>
        <v>531775</v>
      </c>
      <c r="E35" s="250">
        <f t="shared" si="3"/>
        <v>98761</v>
      </c>
      <c r="F35" s="170"/>
      <c r="G35" s="182"/>
      <c r="H35" s="291" t="s">
        <v>232</v>
      </c>
      <c r="I35" s="291" t="s">
        <v>233</v>
      </c>
      <c r="J35" s="291" t="s">
        <v>330</v>
      </c>
      <c r="K35" s="291" t="s">
        <v>331</v>
      </c>
      <c r="L35" s="292">
        <v>161974</v>
      </c>
      <c r="M35" s="292">
        <v>72028</v>
      </c>
    </row>
    <row r="36" spans="1:13" ht="16.5">
      <c r="A36" s="163"/>
      <c r="B36" s="248" t="str">
        <f t="shared" si="3"/>
        <v>692</v>
      </c>
      <c r="C36" s="255" t="str">
        <f t="shared" si="3"/>
        <v>Metal Containers</v>
      </c>
      <c r="D36" s="249">
        <f t="shared" si="3"/>
        <v>93871</v>
      </c>
      <c r="E36" s="250">
        <f t="shared" si="3"/>
        <v>409555</v>
      </c>
      <c r="F36" s="170"/>
      <c r="G36" s="182"/>
      <c r="H36" s="291" t="s">
        <v>202</v>
      </c>
      <c r="I36" s="291" t="s">
        <v>37</v>
      </c>
      <c r="J36" s="291" t="s">
        <v>271</v>
      </c>
      <c r="K36" s="291" t="s">
        <v>272</v>
      </c>
      <c r="L36" s="292">
        <v>113131</v>
      </c>
      <c r="M36" s="292">
        <v>0</v>
      </c>
    </row>
    <row r="37" spans="1:13" ht="16.5">
      <c r="A37" s="163"/>
      <c r="B37" s="248" t="str">
        <f t="shared" si="3"/>
        <v>892</v>
      </c>
      <c r="C37" s="255" t="str">
        <f t="shared" si="3"/>
        <v>Printed Matter</v>
      </c>
      <c r="D37" s="249">
        <f t="shared" si="3"/>
        <v>161974</v>
      </c>
      <c r="E37" s="250">
        <f t="shared" si="3"/>
        <v>72028</v>
      </c>
      <c r="F37" s="170"/>
      <c r="G37" s="182"/>
      <c r="H37" s="291" t="s">
        <v>202</v>
      </c>
      <c r="I37" s="291" t="s">
        <v>37</v>
      </c>
      <c r="J37" s="291" t="s">
        <v>254</v>
      </c>
      <c r="K37" s="291" t="s">
        <v>255</v>
      </c>
      <c r="L37" s="292">
        <v>10000</v>
      </c>
      <c r="M37" s="292">
        <v>0</v>
      </c>
    </row>
    <row r="38" spans="1:13" ht="16.5">
      <c r="A38" s="163"/>
      <c r="B38" s="174"/>
      <c r="C38" s="170"/>
      <c r="D38" s="183"/>
      <c r="E38" s="184"/>
      <c r="F38" s="170"/>
      <c r="G38" s="182"/>
      <c r="H38" s="291" t="s">
        <v>202</v>
      </c>
      <c r="I38" s="291" t="s">
        <v>37</v>
      </c>
      <c r="J38" s="291" t="s">
        <v>275</v>
      </c>
      <c r="K38" s="291" t="s">
        <v>276</v>
      </c>
      <c r="L38" s="292">
        <v>1145761</v>
      </c>
      <c r="M38" s="292">
        <v>632771</v>
      </c>
    </row>
    <row r="39" spans="1:13" ht="16.5">
      <c r="A39" s="69"/>
      <c r="B39" s="248" t="str">
        <f>J36</f>
        <v>048</v>
      </c>
      <c r="C39" s="255" t="str">
        <f>K36</f>
        <v>Cereal, Flour, Starch</v>
      </c>
      <c r="D39" s="249">
        <f>L36</f>
        <v>113131</v>
      </c>
      <c r="E39" s="250">
        <f>M36</f>
        <v>0</v>
      </c>
      <c r="F39" s="164"/>
      <c r="G39" s="165"/>
      <c r="H39" s="291" t="s">
        <v>202</v>
      </c>
      <c r="I39" s="291" t="s">
        <v>37</v>
      </c>
      <c r="J39" s="291" t="s">
        <v>332</v>
      </c>
      <c r="K39" s="291" t="s">
        <v>333</v>
      </c>
      <c r="L39" s="292">
        <v>684000</v>
      </c>
      <c r="M39" s="292">
        <v>684000</v>
      </c>
    </row>
    <row r="40" spans="1:13" ht="16.5">
      <c r="A40" s="185"/>
      <c r="B40" s="248" t="str">
        <f aca="true" t="shared" si="4" ref="B40:E48">J37</f>
        <v>057</v>
      </c>
      <c r="C40" s="255" t="str">
        <f t="shared" si="4"/>
        <v>Fruits And Nuts Fresh/Dry</v>
      </c>
      <c r="D40" s="249">
        <f t="shared" si="4"/>
        <v>10000</v>
      </c>
      <c r="E40" s="250">
        <f t="shared" si="4"/>
        <v>0</v>
      </c>
      <c r="F40" s="164"/>
      <c r="G40" s="165"/>
      <c r="H40" s="291" t="s">
        <v>202</v>
      </c>
      <c r="I40" s="291" t="s">
        <v>37</v>
      </c>
      <c r="J40" s="291" t="s">
        <v>346</v>
      </c>
      <c r="K40" s="291" t="s">
        <v>347</v>
      </c>
      <c r="L40" s="292">
        <v>92000</v>
      </c>
      <c r="M40" s="292">
        <v>70000</v>
      </c>
    </row>
    <row r="41" spans="1:13" ht="16.5">
      <c r="A41" s="186"/>
      <c r="B41" s="248" t="str">
        <f t="shared" si="4"/>
        <v>112</v>
      </c>
      <c r="C41" s="255" t="str">
        <f t="shared" si="4"/>
        <v>Alcoholic Beverages</v>
      </c>
      <c r="D41" s="249">
        <f t="shared" si="4"/>
        <v>1145761</v>
      </c>
      <c r="E41" s="250">
        <f t="shared" si="4"/>
        <v>632771</v>
      </c>
      <c r="F41" s="164"/>
      <c r="G41" s="165"/>
      <c r="H41" s="291" t="s">
        <v>202</v>
      </c>
      <c r="I41" s="291" t="s">
        <v>37</v>
      </c>
      <c r="J41" s="291" t="s">
        <v>262</v>
      </c>
      <c r="K41" s="291" t="s">
        <v>263</v>
      </c>
      <c r="L41" s="292">
        <v>200000</v>
      </c>
      <c r="M41" s="292">
        <v>220000</v>
      </c>
    </row>
    <row r="42" spans="1:13" ht="16.5">
      <c r="A42" s="186"/>
      <c r="B42" s="248" t="str">
        <f t="shared" si="4"/>
        <v>282</v>
      </c>
      <c r="C42" s="255" t="str">
        <f t="shared" si="4"/>
        <v>Ferrous Waste And Scrap</v>
      </c>
      <c r="D42" s="249">
        <f t="shared" si="4"/>
        <v>684000</v>
      </c>
      <c r="E42" s="250">
        <f t="shared" si="4"/>
        <v>684000</v>
      </c>
      <c r="F42" s="164"/>
      <c r="G42" s="165"/>
      <c r="H42" s="291" t="s">
        <v>202</v>
      </c>
      <c r="I42" s="291" t="s">
        <v>37</v>
      </c>
      <c r="J42" s="291" t="s">
        <v>264</v>
      </c>
      <c r="K42" s="291" t="s">
        <v>265</v>
      </c>
      <c r="L42" s="292">
        <v>200</v>
      </c>
      <c r="M42" s="292">
        <v>0</v>
      </c>
    </row>
    <row r="43" spans="1:13" ht="16.5">
      <c r="A43" s="172" t="str">
        <f>I36</f>
        <v>CANADA</v>
      </c>
      <c r="B43" s="248" t="str">
        <f t="shared" si="4"/>
        <v>579</v>
      </c>
      <c r="C43" s="255" t="str">
        <f t="shared" si="4"/>
        <v>Waste Parings, Scraps, Plastic</v>
      </c>
      <c r="D43" s="249">
        <f t="shared" si="4"/>
        <v>92000</v>
      </c>
      <c r="E43" s="250">
        <f t="shared" si="4"/>
        <v>70000</v>
      </c>
      <c r="F43" s="164"/>
      <c r="G43" s="165"/>
      <c r="H43" s="291" t="s">
        <v>202</v>
      </c>
      <c r="I43" s="291" t="s">
        <v>37</v>
      </c>
      <c r="J43" s="291" t="s">
        <v>348</v>
      </c>
      <c r="K43" s="291" t="s">
        <v>349</v>
      </c>
      <c r="L43" s="292">
        <v>144000</v>
      </c>
      <c r="M43" s="292">
        <v>72000</v>
      </c>
    </row>
    <row r="44" spans="1:13" ht="16.5">
      <c r="A44" s="186"/>
      <c r="B44" s="248" t="str">
        <f t="shared" si="4"/>
        <v>642</v>
      </c>
      <c r="C44" s="255" t="str">
        <f t="shared" si="4"/>
        <v>Articles Of Paper</v>
      </c>
      <c r="D44" s="249">
        <f t="shared" si="4"/>
        <v>200000</v>
      </c>
      <c r="E44" s="250">
        <f t="shared" si="4"/>
        <v>220000</v>
      </c>
      <c r="F44" s="164"/>
      <c r="G44" s="165"/>
      <c r="H44" s="291" t="s">
        <v>202</v>
      </c>
      <c r="I44" s="291" t="s">
        <v>37</v>
      </c>
      <c r="J44" s="291" t="s">
        <v>350</v>
      </c>
      <c r="K44" s="291" t="s">
        <v>351</v>
      </c>
      <c r="L44" s="292">
        <v>250</v>
      </c>
      <c r="M44" s="292">
        <v>0</v>
      </c>
    </row>
    <row r="45" spans="1:13" ht="16.5">
      <c r="A45" s="186"/>
      <c r="B45" s="248" t="str">
        <f t="shared" si="4"/>
        <v>752</v>
      </c>
      <c r="C45" s="255" t="str">
        <f t="shared" si="4"/>
        <v>Data Processing Machines</v>
      </c>
      <c r="D45" s="249">
        <f t="shared" si="4"/>
        <v>200</v>
      </c>
      <c r="E45" s="250">
        <f t="shared" si="4"/>
        <v>0</v>
      </c>
      <c r="F45" s="164"/>
      <c r="G45" s="165"/>
      <c r="H45" s="291" t="s">
        <v>202</v>
      </c>
      <c r="I45" s="291" t="s">
        <v>37</v>
      </c>
      <c r="J45" s="291" t="s">
        <v>321</v>
      </c>
      <c r="K45" s="291" t="s">
        <v>322</v>
      </c>
      <c r="L45" s="292">
        <v>12700</v>
      </c>
      <c r="M45" s="292">
        <v>6500</v>
      </c>
    </row>
    <row r="46" spans="1:13" ht="16.5">
      <c r="A46" s="186"/>
      <c r="B46" s="248" t="str">
        <f t="shared" si="4"/>
        <v>778</v>
      </c>
      <c r="C46" s="255" t="str">
        <f t="shared" si="4"/>
        <v>Electrical Machinery &amp; Apparatus</v>
      </c>
      <c r="D46" s="249">
        <f t="shared" si="4"/>
        <v>144000</v>
      </c>
      <c r="E46" s="250">
        <f t="shared" si="4"/>
        <v>72000</v>
      </c>
      <c r="F46" s="170"/>
      <c r="G46" s="182"/>
      <c r="H46" s="291" t="s">
        <v>228</v>
      </c>
      <c r="I46" s="291" t="s">
        <v>71</v>
      </c>
      <c r="J46" s="291" t="s">
        <v>271</v>
      </c>
      <c r="K46" s="291" t="s">
        <v>272</v>
      </c>
      <c r="L46" s="292">
        <v>99628</v>
      </c>
      <c r="M46" s="292">
        <v>101696</v>
      </c>
    </row>
    <row r="47" spans="1:13" ht="16.5">
      <c r="A47" s="186"/>
      <c r="B47" s="248" t="str">
        <f t="shared" si="4"/>
        <v>897</v>
      </c>
      <c r="C47" s="255" t="str">
        <f t="shared" si="4"/>
        <v>Jewellery</v>
      </c>
      <c r="D47" s="249">
        <f t="shared" si="4"/>
        <v>250</v>
      </c>
      <c r="E47" s="250">
        <f t="shared" si="4"/>
        <v>0</v>
      </c>
      <c r="F47" s="189"/>
      <c r="G47" s="188"/>
      <c r="H47" s="291" t="s">
        <v>228</v>
      </c>
      <c r="I47" s="291" t="s">
        <v>71</v>
      </c>
      <c r="J47" s="291" t="s">
        <v>352</v>
      </c>
      <c r="K47" s="291" t="s">
        <v>353</v>
      </c>
      <c r="L47" s="292">
        <v>128634</v>
      </c>
      <c r="M47" s="292">
        <v>124570</v>
      </c>
    </row>
    <row r="48" spans="1:13" ht="16.5">
      <c r="A48" s="186"/>
      <c r="B48" s="248" t="str">
        <f t="shared" si="4"/>
        <v>931</v>
      </c>
      <c r="C48" s="255" t="str">
        <f t="shared" si="4"/>
        <v>Special Transactions And Commodities</v>
      </c>
      <c r="D48" s="249">
        <f t="shared" si="4"/>
        <v>12700</v>
      </c>
      <c r="E48" s="250">
        <f t="shared" si="4"/>
        <v>6500</v>
      </c>
      <c r="F48" s="190"/>
      <c r="G48" s="156"/>
      <c r="H48" s="291" t="s">
        <v>228</v>
      </c>
      <c r="I48" s="291" t="s">
        <v>71</v>
      </c>
      <c r="J48" s="291" t="s">
        <v>301</v>
      </c>
      <c r="K48" s="291" t="s">
        <v>302</v>
      </c>
      <c r="L48" s="292">
        <v>56655</v>
      </c>
      <c r="M48" s="292">
        <v>79818</v>
      </c>
    </row>
    <row r="49" spans="1:13" ht="16.5">
      <c r="A49" s="186"/>
      <c r="B49" s="174"/>
      <c r="C49" s="191"/>
      <c r="D49" s="192"/>
      <c r="E49" s="193"/>
      <c r="F49" s="190"/>
      <c r="G49" s="194"/>
      <c r="H49" s="291" t="s">
        <v>228</v>
      </c>
      <c r="I49" s="291" t="s">
        <v>71</v>
      </c>
      <c r="J49" s="291" t="s">
        <v>88</v>
      </c>
      <c r="K49" s="291" t="s">
        <v>327</v>
      </c>
      <c r="L49" s="292">
        <v>456198</v>
      </c>
      <c r="M49" s="292">
        <v>535280</v>
      </c>
    </row>
    <row r="50" spans="1:13" ht="16.5">
      <c r="A50" s="69"/>
      <c r="B50" s="248" t="str">
        <f>J46</f>
        <v>048</v>
      </c>
      <c r="C50" s="255" t="str">
        <f>K46</f>
        <v>Cereal, Flour, Starch</v>
      </c>
      <c r="D50" s="249">
        <f>L46</f>
        <v>99628</v>
      </c>
      <c r="E50" s="250">
        <f>M46</f>
        <v>101696</v>
      </c>
      <c r="F50" s="178"/>
      <c r="G50" s="165"/>
      <c r="H50" s="291" t="s">
        <v>228</v>
      </c>
      <c r="I50" s="291" t="s">
        <v>71</v>
      </c>
      <c r="J50" s="291" t="s">
        <v>273</v>
      </c>
      <c r="K50" s="291" t="s">
        <v>274</v>
      </c>
      <c r="L50" s="292">
        <v>189338</v>
      </c>
      <c r="M50" s="292">
        <v>0</v>
      </c>
    </row>
    <row r="51" spans="1:13" ht="16.5">
      <c r="A51" s="186"/>
      <c r="B51" s="248" t="str">
        <f aca="true" t="shared" si="5" ref="B51:E59">J47</f>
        <v>059</v>
      </c>
      <c r="C51" s="255" t="str">
        <f t="shared" si="5"/>
        <v>Fruit Juices</v>
      </c>
      <c r="D51" s="249">
        <f t="shared" si="5"/>
        <v>128634</v>
      </c>
      <c r="E51" s="250">
        <f t="shared" si="5"/>
        <v>124570</v>
      </c>
      <c r="F51" s="178"/>
      <c r="G51" s="165"/>
      <c r="H51" s="291" t="s">
        <v>228</v>
      </c>
      <c r="I51" s="291" t="s">
        <v>71</v>
      </c>
      <c r="J51" s="291" t="s">
        <v>328</v>
      </c>
      <c r="K51" s="291" t="s">
        <v>329</v>
      </c>
      <c r="L51" s="292">
        <v>78000</v>
      </c>
      <c r="M51" s="292">
        <v>39200</v>
      </c>
    </row>
    <row r="52" spans="1:13" ht="16.5">
      <c r="A52" s="161"/>
      <c r="B52" s="248" t="str">
        <f t="shared" si="5"/>
        <v>081</v>
      </c>
      <c r="C52" s="255" t="str">
        <f t="shared" si="5"/>
        <v>Feeding Stuff, Animals</v>
      </c>
      <c r="D52" s="249">
        <f t="shared" si="5"/>
        <v>56655</v>
      </c>
      <c r="E52" s="250">
        <f t="shared" si="5"/>
        <v>79818</v>
      </c>
      <c r="F52" s="178"/>
      <c r="G52" s="165"/>
      <c r="H52" s="291" t="s">
        <v>228</v>
      </c>
      <c r="I52" s="291" t="s">
        <v>71</v>
      </c>
      <c r="J52" s="291" t="s">
        <v>354</v>
      </c>
      <c r="K52" s="291" t="s">
        <v>355</v>
      </c>
      <c r="L52" s="292">
        <v>82697</v>
      </c>
      <c r="M52" s="292">
        <v>71389</v>
      </c>
    </row>
    <row r="53" spans="1:13" ht="16.5">
      <c r="A53" s="161"/>
      <c r="B53" s="248" t="str">
        <f t="shared" si="5"/>
        <v>091</v>
      </c>
      <c r="C53" s="255" t="str">
        <f t="shared" si="5"/>
        <v>Margarine And Shortening</v>
      </c>
      <c r="D53" s="249">
        <f t="shared" si="5"/>
        <v>456198</v>
      </c>
      <c r="E53" s="250">
        <f t="shared" si="5"/>
        <v>535280</v>
      </c>
      <c r="F53" s="178"/>
      <c r="G53" s="165"/>
      <c r="H53" s="291" t="s">
        <v>228</v>
      </c>
      <c r="I53" s="291" t="s">
        <v>71</v>
      </c>
      <c r="J53" s="291" t="s">
        <v>284</v>
      </c>
      <c r="K53" s="291" t="s">
        <v>285</v>
      </c>
      <c r="L53" s="292">
        <v>245757</v>
      </c>
      <c r="M53" s="292">
        <v>204746</v>
      </c>
    </row>
    <row r="54" spans="1:13" ht="16.5">
      <c r="A54" s="172" t="str">
        <f>I46</f>
        <v>ST. LUCIA</v>
      </c>
      <c r="B54" s="248" t="str">
        <f t="shared" si="5"/>
        <v>111</v>
      </c>
      <c r="C54" s="255" t="str">
        <f t="shared" si="5"/>
        <v>Non-Alcoholic Beverages</v>
      </c>
      <c r="D54" s="249">
        <f t="shared" si="5"/>
        <v>189338</v>
      </c>
      <c r="E54" s="250">
        <f t="shared" si="5"/>
        <v>0</v>
      </c>
      <c r="F54" s="178"/>
      <c r="G54" s="165"/>
      <c r="H54" s="291" t="s">
        <v>228</v>
      </c>
      <c r="I54" s="291" t="s">
        <v>71</v>
      </c>
      <c r="J54" s="291" t="s">
        <v>98</v>
      </c>
      <c r="K54" s="291" t="s">
        <v>286</v>
      </c>
      <c r="L54" s="292">
        <v>598148</v>
      </c>
      <c r="M54" s="292">
        <v>1772</v>
      </c>
    </row>
    <row r="55" spans="1:13" ht="16.5">
      <c r="A55" s="161"/>
      <c r="B55" s="248" t="str">
        <f t="shared" si="5"/>
        <v>335</v>
      </c>
      <c r="C55" s="255" t="str">
        <f t="shared" si="5"/>
        <v>Residual Petroleum Products</v>
      </c>
      <c r="D55" s="249">
        <f t="shared" si="5"/>
        <v>78000</v>
      </c>
      <c r="E55" s="250">
        <f t="shared" si="5"/>
        <v>39200</v>
      </c>
      <c r="F55" s="178"/>
      <c r="G55" s="165"/>
      <c r="H55" s="291" t="s">
        <v>228</v>
      </c>
      <c r="I55" s="291" t="s">
        <v>71</v>
      </c>
      <c r="J55" s="291" t="s">
        <v>356</v>
      </c>
      <c r="K55" s="291" t="s">
        <v>357</v>
      </c>
      <c r="L55" s="292">
        <v>144061</v>
      </c>
      <c r="M55" s="292">
        <v>161592</v>
      </c>
    </row>
    <row r="56" spans="1:10" ht="16.5">
      <c r="A56" s="161"/>
      <c r="B56" s="248" t="str">
        <f t="shared" si="5"/>
        <v>512</v>
      </c>
      <c r="C56" s="255" t="str">
        <f t="shared" si="5"/>
        <v>Alcohols, Phenols</v>
      </c>
      <c r="D56" s="249">
        <f t="shared" si="5"/>
        <v>82697</v>
      </c>
      <c r="E56" s="250">
        <f t="shared" si="5"/>
        <v>71389</v>
      </c>
      <c r="F56" s="178"/>
      <c r="G56" s="165"/>
      <c r="H56" s="155"/>
      <c r="I56" s="156"/>
      <c r="J56" s="156"/>
    </row>
    <row r="57" spans="1:10" ht="16.5">
      <c r="A57" s="161"/>
      <c r="B57" s="248" t="str">
        <f t="shared" si="5"/>
        <v>542</v>
      </c>
      <c r="C57" s="255" t="str">
        <f t="shared" si="5"/>
        <v>Medicaments Including Vet. Med.</v>
      </c>
      <c r="D57" s="249">
        <f t="shared" si="5"/>
        <v>245757</v>
      </c>
      <c r="E57" s="250">
        <f t="shared" si="5"/>
        <v>204746</v>
      </c>
      <c r="F57" s="178"/>
      <c r="G57" s="165"/>
      <c r="H57" s="155"/>
      <c r="I57" s="156"/>
      <c r="J57" s="156"/>
    </row>
    <row r="58" spans="1:10" ht="16.5">
      <c r="A58" s="161"/>
      <c r="B58" s="248" t="str">
        <f t="shared" si="5"/>
        <v>591</v>
      </c>
      <c r="C58" s="255" t="str">
        <f t="shared" si="5"/>
        <v>Disinfectants,Insecticides</v>
      </c>
      <c r="D58" s="249">
        <f t="shared" si="5"/>
        <v>598148</v>
      </c>
      <c r="E58" s="250">
        <f t="shared" si="5"/>
        <v>1772</v>
      </c>
      <c r="F58" s="178"/>
      <c r="G58" s="165"/>
      <c r="H58" s="155"/>
      <c r="I58" s="156"/>
      <c r="J58" s="156"/>
    </row>
    <row r="59" spans="1:10" ht="16.5">
      <c r="A59" s="161"/>
      <c r="B59" s="251" t="str">
        <f t="shared" si="5"/>
        <v>691</v>
      </c>
      <c r="C59" s="256" t="str">
        <f t="shared" si="5"/>
        <v>Structures Etc Iron, Steel</v>
      </c>
      <c r="D59" s="252">
        <f t="shared" si="5"/>
        <v>144061</v>
      </c>
      <c r="E59" s="253">
        <f t="shared" si="5"/>
        <v>161592</v>
      </c>
      <c r="F59" s="178"/>
      <c r="G59" s="165"/>
      <c r="H59" s="155"/>
      <c r="I59" s="156"/>
      <c r="J59" s="156"/>
    </row>
    <row r="60" spans="1:10" ht="16.5">
      <c r="A60" s="69"/>
      <c r="B60" s="224"/>
      <c r="C60" s="167"/>
      <c r="D60" s="168"/>
      <c r="E60" s="168"/>
      <c r="F60" s="201"/>
      <c r="G60" s="151"/>
      <c r="H60" s="155"/>
      <c r="I60" s="156"/>
      <c r="J60" s="156"/>
    </row>
    <row r="61" spans="1:10" ht="16.5">
      <c r="A61" s="188"/>
      <c r="B61" s="195"/>
      <c r="C61" s="188"/>
      <c r="D61" s="225"/>
      <c r="E61" s="225"/>
      <c r="F61" s="196"/>
      <c r="G61" s="151"/>
      <c r="H61" s="155"/>
      <c r="I61" s="156"/>
      <c r="J61" s="156"/>
    </row>
    <row r="62" spans="1:10" ht="16.5">
      <c r="A62" s="156"/>
      <c r="B62" s="195"/>
      <c r="C62" s="156"/>
      <c r="D62" s="226"/>
      <c r="E62" s="226"/>
      <c r="F62" s="196"/>
      <c r="G62" s="151"/>
      <c r="H62" s="155"/>
      <c r="I62" s="156"/>
      <c r="J62" s="156"/>
    </row>
    <row r="63" spans="1:10" ht="16.5">
      <c r="A63" s="156"/>
      <c r="B63" s="195"/>
      <c r="C63" s="156"/>
      <c r="D63" s="226"/>
      <c r="E63" s="226"/>
      <c r="F63" s="196"/>
      <c r="G63" s="151"/>
      <c r="H63" s="155"/>
      <c r="I63" s="156"/>
      <c r="J63" s="156"/>
    </row>
    <row r="64" spans="4:10" ht="12.75">
      <c r="D64" s="227"/>
      <c r="E64" s="226"/>
      <c r="F64" s="196"/>
      <c r="G64" s="151"/>
      <c r="H64" s="155"/>
      <c r="I64" s="156"/>
      <c r="J64" s="156"/>
    </row>
    <row r="65" spans="4:10" ht="12.75">
      <c r="D65" s="227"/>
      <c r="E65" s="226"/>
      <c r="F65" s="196"/>
      <c r="G65" s="151"/>
      <c r="H65" s="155"/>
      <c r="I65" s="156"/>
      <c r="J65" s="156"/>
    </row>
    <row r="66" spans="5:10" ht="12.75">
      <c r="E66" s="156"/>
      <c r="F66" s="196"/>
      <c r="G66" s="151"/>
      <c r="H66" s="155"/>
      <c r="I66" s="156"/>
      <c r="J66" s="156"/>
    </row>
    <row r="67" spans="5:10" ht="12.75">
      <c r="E67" s="194"/>
      <c r="F67" s="196"/>
      <c r="G67" s="151"/>
      <c r="H67" s="155"/>
      <c r="I67" s="156"/>
      <c r="J67" s="156"/>
    </row>
    <row r="68" spans="5:10" ht="12.75">
      <c r="E68" s="151"/>
      <c r="F68" s="201"/>
      <c r="G68" s="151"/>
      <c r="H68" s="155"/>
      <c r="I68" s="156"/>
      <c r="J68" s="156"/>
    </row>
    <row r="69" spans="5:10" ht="12.75">
      <c r="E69" s="187"/>
      <c r="F69" s="205"/>
      <c r="G69" s="188"/>
      <c r="H69" s="156"/>
      <c r="I69" s="156"/>
      <c r="J69" s="156"/>
    </row>
    <row r="70" spans="5:10" ht="12.75">
      <c r="E70" s="155"/>
      <c r="F70" s="205"/>
      <c r="G70" s="156"/>
      <c r="H70" s="156"/>
      <c r="I70" s="156"/>
      <c r="J70" s="156"/>
    </row>
    <row r="71" spans="5:10" ht="12.75">
      <c r="E71" s="155"/>
      <c r="F71" s="205"/>
      <c r="G71" s="156"/>
      <c r="H71" s="156"/>
      <c r="I71" s="156"/>
      <c r="J71" s="156"/>
    </row>
    <row r="72" spans="5:10" ht="12.75">
      <c r="E72" s="155"/>
      <c r="F72" s="205"/>
      <c r="G72" s="156"/>
      <c r="H72" s="156"/>
      <c r="I72" s="156"/>
      <c r="J72" s="156"/>
    </row>
    <row r="73" spans="5:10" ht="12.75">
      <c r="E73" s="155"/>
      <c r="F73" s="205"/>
      <c r="G73" s="156"/>
      <c r="H73" s="156"/>
      <c r="I73" s="156"/>
      <c r="J73" s="156"/>
    </row>
    <row r="74" spans="5:10" ht="12.75">
      <c r="E74" s="155"/>
      <c r="F74" s="205"/>
      <c r="G74" s="156"/>
      <c r="H74" s="156"/>
      <c r="I74" s="156"/>
      <c r="J74" s="156"/>
    </row>
    <row r="75" spans="5:10" ht="12.75">
      <c r="E75" s="155"/>
      <c r="F75" s="205"/>
      <c r="G75" s="156"/>
      <c r="H75" s="156"/>
      <c r="I75" s="156"/>
      <c r="J75" s="156"/>
    </row>
    <row r="76" spans="5:10" ht="12.75">
      <c r="E76" s="155"/>
      <c r="F76" s="205"/>
      <c r="G76" s="156"/>
      <c r="H76" s="156"/>
      <c r="I76" s="156"/>
      <c r="J76" s="156"/>
    </row>
    <row r="77" spans="5:10" ht="12.75">
      <c r="E77" s="155"/>
      <c r="F77" s="205"/>
      <c r="G77" s="156"/>
      <c r="H77" s="156"/>
      <c r="I77" s="156"/>
      <c r="J77" s="156"/>
    </row>
    <row r="78" spans="5:10" ht="12.75">
      <c r="E78" s="155"/>
      <c r="F78" s="205"/>
      <c r="G78" s="156"/>
      <c r="H78" s="156"/>
      <c r="I78" s="156"/>
      <c r="J78" s="156"/>
    </row>
    <row r="79" spans="5:10" ht="12.75">
      <c r="E79" s="155"/>
      <c r="F79" s="205"/>
      <c r="G79" s="156"/>
      <c r="H79" s="156"/>
      <c r="I79" s="156"/>
      <c r="J79" s="156"/>
    </row>
    <row r="80" spans="5:10" ht="12.75">
      <c r="E80" s="155"/>
      <c r="F80" s="205"/>
      <c r="G80" s="156"/>
      <c r="H80" s="156"/>
      <c r="I80" s="156"/>
      <c r="J80" s="156"/>
    </row>
    <row r="81" spans="5:10" ht="12.75">
      <c r="E81" s="155"/>
      <c r="F81" s="205"/>
      <c r="G81" s="156"/>
      <c r="H81" s="156"/>
      <c r="I81" s="156"/>
      <c r="J81" s="156"/>
    </row>
    <row r="82" spans="5:10" ht="12.75">
      <c r="E82" s="155"/>
      <c r="F82" s="205"/>
      <c r="G82" s="156"/>
      <c r="H82" s="156"/>
      <c r="I82" s="156"/>
      <c r="J82" s="156"/>
    </row>
    <row r="83" spans="5:10" ht="12.75">
      <c r="E83" s="155"/>
      <c r="F83" s="205"/>
      <c r="G83" s="156"/>
      <c r="H83" s="156"/>
      <c r="I83" s="156"/>
      <c r="J83" s="156"/>
    </row>
    <row r="84" spans="5:10" ht="12.75">
      <c r="E84" s="155"/>
      <c r="F84" s="205"/>
      <c r="G84" s="156"/>
      <c r="H84" s="156"/>
      <c r="I84" s="156"/>
      <c r="J84" s="156"/>
    </row>
    <row r="85" spans="5:10" ht="12.75">
      <c r="E85" s="155"/>
      <c r="F85" s="205"/>
      <c r="G85" s="156"/>
      <c r="H85" s="156"/>
      <c r="I85" s="156"/>
      <c r="J85" s="156"/>
    </row>
    <row r="86" spans="5:10" ht="12.75">
      <c r="E86" s="155"/>
      <c r="F86" s="205"/>
      <c r="G86" s="156"/>
      <c r="H86" s="156"/>
      <c r="I86" s="156"/>
      <c r="J86" s="156"/>
    </row>
    <row r="87" spans="5:10" ht="12.75">
      <c r="E87" s="155"/>
      <c r="F87" s="205"/>
      <c r="G87" s="156"/>
      <c r="H87" s="156"/>
      <c r="I87" s="156"/>
      <c r="J87" s="156"/>
    </row>
    <row r="88" spans="5:10" ht="12.75">
      <c r="E88" s="155"/>
      <c r="F88" s="205"/>
      <c r="G88" s="156"/>
      <c r="H88" s="156"/>
      <c r="I88" s="156"/>
      <c r="J88" s="156"/>
    </row>
    <row r="89" spans="5:10" ht="12.75">
      <c r="E89" s="155"/>
      <c r="F89" s="205"/>
      <c r="G89" s="156"/>
      <c r="H89" s="156"/>
      <c r="I89" s="156"/>
      <c r="J89" s="156"/>
    </row>
    <row r="90" spans="5:10" ht="12.75">
      <c r="E90" s="155"/>
      <c r="F90" s="205"/>
      <c r="G90" s="156"/>
      <c r="H90" s="156"/>
      <c r="I90" s="156"/>
      <c r="J90" s="156"/>
    </row>
    <row r="91" spans="5:10" ht="12.75">
      <c r="E91" s="155"/>
      <c r="F91" s="205"/>
      <c r="G91" s="156"/>
      <c r="H91" s="156"/>
      <c r="I91" s="156"/>
      <c r="J91" s="156"/>
    </row>
    <row r="92" spans="5:10" ht="12.75">
      <c r="E92" s="155"/>
      <c r="F92" s="205"/>
      <c r="G92" s="156"/>
      <c r="H92" s="156"/>
      <c r="I92" s="156"/>
      <c r="J92" s="156"/>
    </row>
    <row r="93" spans="5:10" ht="12.75">
      <c r="E93" s="155"/>
      <c r="F93" s="205"/>
      <c r="G93" s="156"/>
      <c r="H93" s="156"/>
      <c r="I93" s="156"/>
      <c r="J93" s="156"/>
    </row>
    <row r="94" spans="5:10" ht="12.75">
      <c r="E94" s="155"/>
      <c r="F94" s="205"/>
      <c r="G94" s="156"/>
      <c r="H94" s="156"/>
      <c r="I94" s="156"/>
      <c r="J94" s="156"/>
    </row>
    <row r="95" spans="5:10" ht="12.75">
      <c r="E95" s="155"/>
      <c r="F95" s="205"/>
      <c r="G95" s="156"/>
      <c r="H95" s="156"/>
      <c r="I95" s="156"/>
      <c r="J95" s="156"/>
    </row>
    <row r="96" spans="5:10" ht="12.75">
      <c r="E96" s="155"/>
      <c r="F96" s="205"/>
      <c r="G96" s="156"/>
      <c r="H96" s="156"/>
      <c r="I96" s="156"/>
      <c r="J96" s="156"/>
    </row>
    <row r="97" spans="5:10" ht="12.75">
      <c r="E97" s="155"/>
      <c r="F97" s="205"/>
      <c r="G97" s="156"/>
      <c r="H97" s="156"/>
      <c r="I97" s="156"/>
      <c r="J97" s="156"/>
    </row>
    <row r="98" spans="5:10" ht="12.75">
      <c r="E98" s="155"/>
      <c r="F98" s="205"/>
      <c r="G98" s="156"/>
      <c r="H98" s="156"/>
      <c r="I98" s="156"/>
      <c r="J98" s="156"/>
    </row>
    <row r="99" spans="5:10" ht="12.75">
      <c r="E99" s="155"/>
      <c r="F99" s="205"/>
      <c r="G99" s="156"/>
      <c r="H99" s="156"/>
      <c r="I99" s="156"/>
      <c r="J99" s="156"/>
    </row>
    <row r="100" spans="5:10" ht="12.75">
      <c r="E100" s="155"/>
      <c r="F100" s="205"/>
      <c r="G100" s="156"/>
      <c r="H100" s="156"/>
      <c r="I100" s="156"/>
      <c r="J100" s="156"/>
    </row>
    <row r="101" spans="5:10" ht="12.75">
      <c r="E101" s="155"/>
      <c r="F101" s="205"/>
      <c r="G101" s="156"/>
      <c r="H101" s="156"/>
      <c r="I101" s="156"/>
      <c r="J101" s="156"/>
    </row>
    <row r="102" spans="5:10" ht="12.75">
      <c r="E102" s="155"/>
      <c r="F102" s="205"/>
      <c r="G102" s="156"/>
      <c r="H102" s="156"/>
      <c r="I102" s="156"/>
      <c r="J102" s="156"/>
    </row>
    <row r="103" spans="5:10" ht="12.75">
      <c r="E103" s="155"/>
      <c r="F103" s="205"/>
      <c r="G103" s="156"/>
      <c r="H103" s="156"/>
      <c r="I103" s="156"/>
      <c r="J103" s="156"/>
    </row>
    <row r="104" spans="5:10" ht="12.75">
      <c r="E104" s="155"/>
      <c r="F104" s="205"/>
      <c r="G104" s="156"/>
      <c r="H104" s="156"/>
      <c r="I104" s="156"/>
      <c r="J104" s="156"/>
    </row>
    <row r="105" spans="5:10" ht="12.75">
      <c r="E105" s="155"/>
      <c r="F105" s="205"/>
      <c r="G105" s="156"/>
      <c r="H105" s="156"/>
      <c r="I105" s="156"/>
      <c r="J105" s="156"/>
    </row>
    <row r="106" spans="5:10" ht="12.75">
      <c r="E106" s="155"/>
      <c r="F106" s="205"/>
      <c r="G106" s="156"/>
      <c r="H106" s="156"/>
      <c r="I106" s="156"/>
      <c r="J106" s="156"/>
    </row>
    <row r="107" spans="5:10" ht="12.75">
      <c r="E107" s="155"/>
      <c r="F107" s="205"/>
      <c r="G107" s="156"/>
      <c r="H107" s="156"/>
      <c r="I107" s="156"/>
      <c r="J107" s="156"/>
    </row>
    <row r="108" spans="5:10" ht="12.75">
      <c r="E108" s="155"/>
      <c r="F108" s="205"/>
      <c r="G108" s="156"/>
      <c r="H108" s="156"/>
      <c r="I108" s="156"/>
      <c r="J108" s="156"/>
    </row>
    <row r="109" spans="5:10" ht="12.75">
      <c r="E109" s="155"/>
      <c r="F109" s="205"/>
      <c r="G109" s="156"/>
      <c r="H109" s="156"/>
      <c r="I109" s="156"/>
      <c r="J109" s="156"/>
    </row>
    <row r="110" spans="5:10" ht="12.75">
      <c r="E110" s="155"/>
      <c r="F110" s="205"/>
      <c r="G110" s="156"/>
      <c r="H110" s="156"/>
      <c r="I110" s="156"/>
      <c r="J110" s="156"/>
    </row>
    <row r="111" spans="5:10" ht="12.75">
      <c r="E111" s="155"/>
      <c r="F111" s="205"/>
      <c r="G111" s="156"/>
      <c r="H111" s="156"/>
      <c r="I111" s="156"/>
      <c r="J111" s="156"/>
    </row>
    <row r="112" spans="5:10" ht="12.75">
      <c r="E112" s="155"/>
      <c r="F112" s="205"/>
      <c r="G112" s="156"/>
      <c r="H112" s="156"/>
      <c r="I112" s="156"/>
      <c r="J112" s="156"/>
    </row>
    <row r="113" spans="5:10" ht="12.75">
      <c r="E113" s="155"/>
      <c r="F113" s="205"/>
      <c r="G113" s="156"/>
      <c r="H113" s="156"/>
      <c r="I113" s="156"/>
      <c r="J113" s="156"/>
    </row>
    <row r="114" spans="5:10" ht="12.75">
      <c r="E114" s="155"/>
      <c r="F114" s="205"/>
      <c r="G114" s="156"/>
      <c r="H114" s="156"/>
      <c r="I114" s="156"/>
      <c r="J114" s="156"/>
    </row>
    <row r="115" spans="5:10" ht="12.75">
      <c r="E115" s="155"/>
      <c r="F115" s="205"/>
      <c r="G115" s="156"/>
      <c r="H115" s="156"/>
      <c r="I115" s="156"/>
      <c r="J115" s="156"/>
    </row>
    <row r="116" spans="5:10" ht="12.75">
      <c r="E116" s="155"/>
      <c r="F116" s="205"/>
      <c r="G116" s="156"/>
      <c r="H116" s="156"/>
      <c r="I116" s="156"/>
      <c r="J116" s="156"/>
    </row>
    <row r="117" spans="5:10" ht="12.75">
      <c r="E117" s="155"/>
      <c r="F117" s="205"/>
      <c r="G117" s="156"/>
      <c r="H117" s="156"/>
      <c r="I117" s="156"/>
      <c r="J117" s="156"/>
    </row>
    <row r="118" spans="5:10" ht="12.75">
      <c r="E118" s="155"/>
      <c r="F118" s="205"/>
      <c r="G118" s="156"/>
      <c r="H118" s="156"/>
      <c r="I118" s="156"/>
      <c r="J118" s="156"/>
    </row>
    <row r="119" spans="5:10" ht="12.75">
      <c r="E119" s="155"/>
      <c r="F119" s="205"/>
      <c r="G119" s="156"/>
      <c r="H119" s="156"/>
      <c r="I119" s="156"/>
      <c r="J119" s="156"/>
    </row>
    <row r="120" spans="5:10" ht="12.75">
      <c r="E120" s="155"/>
      <c r="F120" s="205"/>
      <c r="G120" s="156"/>
      <c r="H120" s="156"/>
      <c r="I120" s="156"/>
      <c r="J120" s="156"/>
    </row>
    <row r="121" spans="5:10" ht="12.75">
      <c r="E121" s="155"/>
      <c r="F121" s="205"/>
      <c r="G121" s="156"/>
      <c r="H121" s="156"/>
      <c r="I121" s="156"/>
      <c r="J121" s="156"/>
    </row>
    <row r="122" spans="5:10" ht="12.75">
      <c r="E122" s="155"/>
      <c r="F122" s="205"/>
      <c r="G122" s="156"/>
      <c r="H122" s="156"/>
      <c r="I122" s="156"/>
      <c r="J122" s="156"/>
    </row>
    <row r="123" spans="5:10" ht="12.75">
      <c r="E123" s="155"/>
      <c r="F123" s="205"/>
      <c r="G123" s="156"/>
      <c r="H123" s="156"/>
      <c r="I123" s="156"/>
      <c r="J123" s="156"/>
    </row>
    <row r="124" spans="5:10" ht="12.75">
      <c r="E124" s="156"/>
      <c r="F124" s="205"/>
      <c r="G124" s="156"/>
      <c r="H124" s="156"/>
      <c r="I124" s="156"/>
      <c r="J124" s="156"/>
    </row>
    <row r="125" spans="5:10" ht="12.75">
      <c r="E125" s="156"/>
      <c r="F125" s="205"/>
      <c r="G125" s="156"/>
      <c r="H125" s="156"/>
      <c r="I125" s="156"/>
      <c r="J125" s="156"/>
    </row>
    <row r="126" spans="5:10" ht="12.75">
      <c r="E126" s="156"/>
      <c r="F126" s="205"/>
      <c r="G126" s="156"/>
      <c r="H126" s="156"/>
      <c r="I126" s="156"/>
      <c r="J126" s="156"/>
    </row>
    <row r="127" spans="5:10" ht="12.75">
      <c r="E127" s="156"/>
      <c r="F127" s="205"/>
      <c r="G127" s="156"/>
      <c r="H127" s="156"/>
      <c r="I127" s="156"/>
      <c r="J127" s="156"/>
    </row>
    <row r="128" spans="5:10" ht="12.75">
      <c r="E128" s="156"/>
      <c r="F128" s="205"/>
      <c r="G128" s="156"/>
      <c r="H128" s="156"/>
      <c r="I128" s="156"/>
      <c r="J128" s="156"/>
    </row>
    <row r="129" spans="5:10" ht="12.75">
      <c r="E129" s="156"/>
      <c r="F129" s="205"/>
      <c r="G129" s="156"/>
      <c r="H129" s="156"/>
      <c r="I129" s="156"/>
      <c r="J129" s="156"/>
    </row>
    <row r="130" spans="5:10" ht="12.75">
      <c r="E130" s="156"/>
      <c r="F130" s="205"/>
      <c r="G130" s="156"/>
      <c r="H130" s="156"/>
      <c r="I130" s="156"/>
      <c r="J130" s="156"/>
    </row>
    <row r="131" spans="1:10" ht="15">
      <c r="A131" s="152"/>
      <c r="B131" s="4"/>
      <c r="C131" s="153"/>
      <c r="D131" s="154"/>
      <c r="E131" s="155"/>
      <c r="F131" s="205"/>
      <c r="G131" s="156"/>
      <c r="H131" s="156"/>
      <c r="I131" s="156"/>
      <c r="J131" s="156"/>
    </row>
    <row r="132" spans="1:10" ht="15">
      <c r="A132" s="152"/>
      <c r="B132" s="4"/>
      <c r="C132" s="153"/>
      <c r="D132" s="158"/>
      <c r="E132" s="200"/>
      <c r="F132" s="205"/>
      <c r="G132" s="156"/>
      <c r="H132" s="156"/>
      <c r="I132" s="156"/>
      <c r="J132" s="156"/>
    </row>
    <row r="133" spans="1:10" ht="13.5">
      <c r="A133" s="152"/>
      <c r="B133" s="4"/>
      <c r="C133" s="152"/>
      <c r="D133" s="152"/>
      <c r="E133" s="151"/>
      <c r="F133" s="190"/>
      <c r="G133" s="156"/>
      <c r="H133" s="156"/>
      <c r="I133" s="156"/>
      <c r="J133" s="156"/>
    </row>
    <row r="134" spans="1:10" ht="15">
      <c r="A134" s="198"/>
      <c r="B134" s="221"/>
      <c r="C134" s="198"/>
      <c r="D134" s="198"/>
      <c r="E134" s="151"/>
      <c r="F134" s="190"/>
      <c r="G134" s="156"/>
      <c r="H134" s="156"/>
      <c r="I134" s="156"/>
      <c r="J134" s="156"/>
    </row>
    <row r="135" spans="1:10" ht="13.5">
      <c r="A135" s="162"/>
      <c r="B135" s="4"/>
      <c r="C135" s="4"/>
      <c r="D135" s="162"/>
      <c r="E135" s="187"/>
      <c r="F135" s="205"/>
      <c r="G135" s="156"/>
      <c r="H135" s="156"/>
      <c r="I135" s="156"/>
      <c r="J135" s="156"/>
    </row>
    <row r="136" spans="1:10" ht="16.5">
      <c r="A136" s="169"/>
      <c r="B136" s="4"/>
      <c r="C136" s="164"/>
      <c r="D136" s="165"/>
      <c r="E136" s="155"/>
      <c r="F136" s="205"/>
      <c r="G136" s="156"/>
      <c r="H136" s="156"/>
      <c r="I136" s="156"/>
      <c r="J136" s="156"/>
    </row>
    <row r="137" spans="1:10" ht="15.75">
      <c r="A137" s="169"/>
      <c r="B137" s="212"/>
      <c r="C137" s="219"/>
      <c r="D137" s="220"/>
      <c r="E137" s="155"/>
      <c r="F137" s="205"/>
      <c r="G137" s="156"/>
      <c r="H137" s="156"/>
      <c r="I137" s="156"/>
      <c r="J137" s="156"/>
    </row>
    <row r="138" spans="1:10" ht="15.75">
      <c r="A138" s="169"/>
      <c r="B138" s="212"/>
      <c r="C138" s="219"/>
      <c r="D138" s="220"/>
      <c r="E138" s="155"/>
      <c r="F138" s="205"/>
      <c r="G138" s="156"/>
      <c r="H138" s="156"/>
      <c r="I138" s="156"/>
      <c r="J138" s="156"/>
    </row>
    <row r="139" spans="1:10" ht="15.75">
      <c r="A139" s="4"/>
      <c r="B139" s="212"/>
      <c r="C139" s="219"/>
      <c r="D139" s="220"/>
      <c r="E139" s="155"/>
      <c r="F139" s="205"/>
      <c r="G139" s="156"/>
      <c r="H139" s="156"/>
      <c r="I139" s="156"/>
      <c r="J139" s="156"/>
    </row>
    <row r="140" spans="1:10" ht="15.75">
      <c r="A140" s="169"/>
      <c r="B140" s="212"/>
      <c r="C140" s="219"/>
      <c r="D140" s="220"/>
      <c r="E140" s="155"/>
      <c r="F140" s="205"/>
      <c r="G140" s="156"/>
      <c r="H140" s="156"/>
      <c r="I140" s="156"/>
      <c r="J140" s="156"/>
    </row>
    <row r="141" spans="1:10" ht="16.5">
      <c r="A141" s="166"/>
      <c r="B141" s="212"/>
      <c r="C141" s="219"/>
      <c r="D141" s="220"/>
      <c r="E141" s="155"/>
      <c r="F141" s="205"/>
      <c r="G141" s="156"/>
      <c r="H141" s="156"/>
      <c r="I141" s="156"/>
      <c r="J141" s="156"/>
    </row>
    <row r="142" spans="1:10" ht="15.75">
      <c r="A142" s="169"/>
      <c r="B142" s="212"/>
      <c r="C142" s="219"/>
      <c r="D142" s="220"/>
      <c r="E142" s="155"/>
      <c r="F142" s="205"/>
      <c r="G142" s="156"/>
      <c r="H142" s="156"/>
      <c r="I142" s="156"/>
      <c r="J142" s="156"/>
    </row>
    <row r="143" spans="1:10" ht="15.75">
      <c r="A143" s="169"/>
      <c r="B143" s="212"/>
      <c r="C143" s="219"/>
      <c r="D143" s="220"/>
      <c r="E143" s="155"/>
      <c r="F143" s="205"/>
      <c r="G143" s="156"/>
      <c r="H143" s="156"/>
      <c r="I143" s="156"/>
      <c r="J143" s="156"/>
    </row>
    <row r="144" spans="1:10" ht="16.5">
      <c r="A144" s="209"/>
      <c r="B144" s="212"/>
      <c r="C144" s="219"/>
      <c r="D144" s="220"/>
      <c r="E144" s="155"/>
      <c r="F144" s="205"/>
      <c r="G144" s="156"/>
      <c r="H144" s="156"/>
      <c r="I144" s="156"/>
      <c r="J144" s="156"/>
    </row>
    <row r="145" spans="1:10" ht="15.75">
      <c r="A145" s="4"/>
      <c r="B145" s="212"/>
      <c r="C145" s="219"/>
      <c r="D145" s="220"/>
      <c r="E145" s="155"/>
      <c r="F145" s="205"/>
      <c r="G145" s="156"/>
      <c r="H145" s="156"/>
      <c r="I145" s="156"/>
      <c r="J145" s="156"/>
    </row>
    <row r="146" spans="1:10" ht="16.5">
      <c r="A146" s="166"/>
      <c r="B146" s="212"/>
      <c r="C146" s="219"/>
      <c r="D146" s="220"/>
      <c r="E146" s="155"/>
      <c r="F146" s="205"/>
      <c r="G146" s="156"/>
      <c r="H146" s="156"/>
      <c r="I146" s="156"/>
      <c r="J146" s="156"/>
    </row>
    <row r="147" spans="1:10" ht="16.5">
      <c r="A147" s="166"/>
      <c r="B147" s="212"/>
      <c r="C147" s="222"/>
      <c r="D147" s="204"/>
      <c r="E147" s="155"/>
      <c r="F147" s="205"/>
      <c r="G147" s="156"/>
      <c r="H147" s="156"/>
      <c r="I147" s="156"/>
      <c r="J147" s="156"/>
    </row>
    <row r="148" spans="1:10" ht="16.5">
      <c r="A148" s="166"/>
      <c r="B148" s="212"/>
      <c r="C148" s="219"/>
      <c r="D148" s="220"/>
      <c r="E148" s="155"/>
      <c r="F148" s="205"/>
      <c r="G148" s="156"/>
      <c r="H148" s="156"/>
      <c r="I148" s="156"/>
      <c r="J148" s="156"/>
    </row>
    <row r="149" spans="1:10" ht="15.75">
      <c r="A149" s="4"/>
      <c r="B149" s="212"/>
      <c r="C149" s="219"/>
      <c r="D149" s="220"/>
      <c r="E149" s="155"/>
      <c r="F149" s="205"/>
      <c r="G149" s="156"/>
      <c r="H149" s="156"/>
      <c r="I149" s="156"/>
      <c r="J149" s="156"/>
    </row>
    <row r="150" spans="1:10" ht="15.75">
      <c r="A150" s="214"/>
      <c r="B150" s="212"/>
      <c r="C150" s="219"/>
      <c r="D150" s="220"/>
      <c r="E150" s="155"/>
      <c r="F150" s="205"/>
      <c r="G150" s="156"/>
      <c r="H150" s="156"/>
      <c r="I150" s="156"/>
      <c r="J150" s="156"/>
    </row>
    <row r="151" spans="1:10" ht="15.75">
      <c r="A151" s="215"/>
      <c r="B151" s="212"/>
      <c r="C151" s="219"/>
      <c r="D151" s="220"/>
      <c r="E151" s="155"/>
      <c r="F151" s="205"/>
      <c r="G151" s="156"/>
      <c r="H151" s="156"/>
      <c r="I151" s="156"/>
      <c r="J151" s="156"/>
    </row>
    <row r="152" spans="1:10" ht="16.5">
      <c r="A152" s="217"/>
      <c r="B152" s="212"/>
      <c r="C152" s="219"/>
      <c r="D152" s="220"/>
      <c r="E152" s="155"/>
      <c r="F152" s="205"/>
      <c r="G152" s="156"/>
      <c r="H152" s="156"/>
      <c r="I152" s="156"/>
      <c r="J152" s="156"/>
    </row>
    <row r="153" spans="1:10" ht="16.5">
      <c r="A153" s="166"/>
      <c r="B153" s="212"/>
      <c r="C153" s="219"/>
      <c r="D153" s="220"/>
      <c r="E153" s="155"/>
      <c r="F153" s="205"/>
      <c r="G153" s="156"/>
      <c r="H153" s="156"/>
      <c r="I153" s="156"/>
      <c r="J153" s="156"/>
    </row>
    <row r="154" spans="1:10" ht="15.75">
      <c r="A154" s="215"/>
      <c r="B154" s="212"/>
      <c r="C154" s="219"/>
      <c r="D154" s="220"/>
      <c r="E154" s="155"/>
      <c r="F154" s="205"/>
      <c r="G154" s="156"/>
      <c r="H154" s="156"/>
      <c r="I154" s="156"/>
      <c r="J154" s="156"/>
    </row>
    <row r="155" spans="1:10" ht="15.75">
      <c r="A155" s="215"/>
      <c r="B155" s="212"/>
      <c r="C155" s="219"/>
      <c r="D155" s="220"/>
      <c r="E155" s="155"/>
      <c r="F155" s="205"/>
      <c r="G155" s="156"/>
      <c r="H155" s="156"/>
      <c r="I155" s="156"/>
      <c r="J155" s="156"/>
    </row>
    <row r="156" spans="1:10" ht="15.75">
      <c r="A156" s="215"/>
      <c r="B156" s="212"/>
      <c r="C156" s="219"/>
      <c r="D156" s="220"/>
      <c r="E156" s="155"/>
      <c r="F156" s="205"/>
      <c r="G156" s="156"/>
      <c r="H156" s="156"/>
      <c r="I156" s="156"/>
      <c r="J156" s="156"/>
    </row>
    <row r="157" spans="1:10" ht="15.75">
      <c r="A157" s="215"/>
      <c r="B157" s="212"/>
      <c r="C157" s="219"/>
      <c r="D157" s="220"/>
      <c r="E157" s="155"/>
      <c r="F157" s="205"/>
      <c r="G157" s="156"/>
      <c r="H157" s="156"/>
      <c r="I157" s="156"/>
      <c r="J157" s="156"/>
    </row>
    <row r="158" spans="1:10" ht="15.75">
      <c r="A158" s="215"/>
      <c r="B158" s="207"/>
      <c r="C158" s="203"/>
      <c r="D158" s="213"/>
      <c r="E158" s="155"/>
      <c r="F158" s="205"/>
      <c r="G158" s="156"/>
      <c r="H158" s="156"/>
      <c r="I158" s="156"/>
      <c r="J158" s="156"/>
    </row>
    <row r="159" spans="1:10" ht="15.75">
      <c r="A159" s="215"/>
      <c r="B159" s="207"/>
      <c r="C159" s="216"/>
      <c r="D159" s="204"/>
      <c r="E159" s="155"/>
      <c r="F159" s="205"/>
      <c r="G159" s="156"/>
      <c r="H159" s="156"/>
      <c r="I159" s="156"/>
      <c r="J159" s="156"/>
    </row>
    <row r="160" spans="1:10" ht="15.75">
      <c r="A160" s="4"/>
      <c r="B160" s="212"/>
      <c r="C160" s="222"/>
      <c r="D160" s="204"/>
      <c r="E160" s="155"/>
      <c r="F160" s="205"/>
      <c r="G160" s="156"/>
      <c r="H160" s="156"/>
      <c r="I160" s="156"/>
      <c r="J160" s="156"/>
    </row>
    <row r="161" spans="1:10" ht="15.75">
      <c r="A161" s="215"/>
      <c r="B161" s="212"/>
      <c r="C161" s="222"/>
      <c r="D161" s="204"/>
      <c r="E161" s="155"/>
      <c r="F161" s="205"/>
      <c r="G161" s="156"/>
      <c r="H161" s="156"/>
      <c r="I161" s="156"/>
      <c r="J161" s="156"/>
    </row>
    <row r="162" spans="1:10" ht="15.75">
      <c r="A162" s="157"/>
      <c r="B162" s="212"/>
      <c r="C162" s="222"/>
      <c r="D162" s="204"/>
      <c r="E162" s="155"/>
      <c r="F162" s="205"/>
      <c r="G162" s="156"/>
      <c r="H162" s="156"/>
      <c r="I162" s="156"/>
      <c r="J162" s="156"/>
    </row>
    <row r="163" spans="1:10" ht="15.75">
      <c r="A163" s="157"/>
      <c r="B163" s="212"/>
      <c r="C163" s="222"/>
      <c r="D163" s="204"/>
      <c r="E163" s="155"/>
      <c r="F163" s="205"/>
      <c r="G163" s="156"/>
      <c r="H163" s="156"/>
      <c r="I163" s="156"/>
      <c r="J163" s="156"/>
    </row>
    <row r="164" spans="1:10" ht="16.5">
      <c r="A164" s="217"/>
      <c r="B164" s="212"/>
      <c r="C164" s="222"/>
      <c r="D164" s="204"/>
      <c r="E164" s="155"/>
      <c r="F164" s="205"/>
      <c r="G164" s="156"/>
      <c r="H164" s="156"/>
      <c r="I164" s="156"/>
      <c r="J164" s="156"/>
    </row>
    <row r="165" spans="1:10" ht="15.75">
      <c r="A165" s="157"/>
      <c r="B165" s="212"/>
      <c r="C165" s="222"/>
      <c r="D165" s="204"/>
      <c r="E165" s="155"/>
      <c r="F165" s="205"/>
      <c r="G165" s="156"/>
      <c r="H165" s="156"/>
      <c r="I165" s="156"/>
      <c r="J165" s="156"/>
    </row>
    <row r="166" spans="1:10" ht="15.75">
      <c r="A166" s="157"/>
      <c r="B166" s="212"/>
      <c r="C166" s="222"/>
      <c r="D166" s="204"/>
      <c r="E166" s="155"/>
      <c r="F166" s="205"/>
      <c r="G166" s="156"/>
      <c r="H166" s="156"/>
      <c r="I166" s="156"/>
      <c r="J166" s="156"/>
    </row>
    <row r="167" spans="1:10" ht="15.75">
      <c r="A167" s="157"/>
      <c r="B167" s="212"/>
      <c r="C167" s="222"/>
      <c r="D167" s="204"/>
      <c r="E167" s="155"/>
      <c r="F167" s="205"/>
      <c r="G167" s="156"/>
      <c r="H167" s="156"/>
      <c r="I167" s="156"/>
      <c r="J167" s="156"/>
    </row>
    <row r="168" spans="1:10" ht="15.75">
      <c r="A168" s="157"/>
      <c r="B168" s="212"/>
      <c r="C168" s="222"/>
      <c r="D168" s="204"/>
      <c r="E168" s="155"/>
      <c r="F168" s="205"/>
      <c r="G168" s="156"/>
      <c r="H168" s="156"/>
      <c r="I168" s="156"/>
      <c r="J168" s="156"/>
    </row>
    <row r="169" spans="1:10" ht="15.75">
      <c r="A169" s="157"/>
      <c r="B169" s="212"/>
      <c r="C169" s="222"/>
      <c r="D169" s="204"/>
      <c r="E169" s="155"/>
      <c r="F169" s="205"/>
      <c r="G169" s="156"/>
      <c r="H169" s="156"/>
      <c r="I169" s="156"/>
      <c r="J169" s="156"/>
    </row>
    <row r="170" spans="1:10" ht="15.75">
      <c r="A170" s="4"/>
      <c r="B170" s="207"/>
      <c r="C170" s="210"/>
      <c r="D170" s="218"/>
      <c r="E170" s="155"/>
      <c r="F170" s="205"/>
      <c r="G170" s="156"/>
      <c r="H170" s="156"/>
      <c r="I170" s="156"/>
      <c r="J170" s="156"/>
    </row>
    <row r="171" spans="1:10" ht="16.5">
      <c r="A171" s="153"/>
      <c r="B171" s="212"/>
      <c r="C171" s="219"/>
      <c r="D171" s="220"/>
      <c r="E171" s="155"/>
      <c r="F171" s="205"/>
      <c r="G171" s="156"/>
      <c r="H171" s="156"/>
      <c r="I171" s="156"/>
      <c r="J171" s="156"/>
    </row>
    <row r="172" spans="1:10" ht="16.5">
      <c r="A172" s="153"/>
      <c r="B172" s="212"/>
      <c r="C172" s="219"/>
      <c r="D172" s="220"/>
      <c r="E172" s="155"/>
      <c r="F172" s="205"/>
      <c r="G172" s="156"/>
      <c r="H172" s="156"/>
      <c r="I172" s="156"/>
      <c r="J172" s="156"/>
    </row>
    <row r="173" spans="1:10" ht="15.75">
      <c r="A173" s="4"/>
      <c r="B173" s="207"/>
      <c r="C173" s="210"/>
      <c r="D173" s="218"/>
      <c r="E173" s="155"/>
      <c r="F173" s="205"/>
      <c r="G173" s="156"/>
      <c r="H173" s="156"/>
      <c r="I173" s="156"/>
      <c r="J173" s="156"/>
    </row>
    <row r="174" spans="1:10" ht="15.75">
      <c r="A174" s="4"/>
      <c r="B174" s="212"/>
      <c r="C174" s="219"/>
      <c r="D174" s="220"/>
      <c r="E174" s="155"/>
      <c r="F174" s="205"/>
      <c r="G174" s="156"/>
      <c r="H174" s="156"/>
      <c r="I174" s="156"/>
      <c r="J174" s="156"/>
    </row>
    <row r="175" spans="1:10" ht="15.75">
      <c r="A175" s="4"/>
      <c r="B175" s="212"/>
      <c r="C175" s="219"/>
      <c r="D175" s="220"/>
      <c r="E175" s="155"/>
      <c r="F175" s="205"/>
      <c r="G175" s="156"/>
      <c r="H175" s="156"/>
      <c r="I175" s="156"/>
      <c r="J175" s="156"/>
    </row>
    <row r="176" spans="1:10" ht="16.5">
      <c r="A176" s="153"/>
      <c r="B176" s="212"/>
      <c r="C176" s="219"/>
      <c r="D176" s="220"/>
      <c r="E176" s="155"/>
      <c r="F176" s="205"/>
      <c r="G176" s="156"/>
      <c r="H176" s="156"/>
      <c r="I176" s="156"/>
      <c r="J176" s="156"/>
    </row>
    <row r="177" spans="1:10" ht="15.75">
      <c r="A177" s="4"/>
      <c r="B177" s="212"/>
      <c r="C177" s="219"/>
      <c r="D177" s="220"/>
      <c r="E177" s="155"/>
      <c r="F177" s="205"/>
      <c r="G177" s="156"/>
      <c r="H177" s="156"/>
      <c r="I177" s="156"/>
      <c r="J177" s="156"/>
    </row>
    <row r="178" spans="1:10" ht="15.75">
      <c r="A178" s="4"/>
      <c r="B178" s="212"/>
      <c r="C178" s="219"/>
      <c r="D178" s="220"/>
      <c r="E178" s="155"/>
      <c r="F178" s="205"/>
      <c r="G178" s="156"/>
      <c r="H178" s="156"/>
      <c r="I178" s="156"/>
      <c r="J178" s="156"/>
    </row>
    <row r="179" spans="1:10" ht="12.75">
      <c r="A179" s="4"/>
      <c r="B179" s="4"/>
      <c r="C179" s="4"/>
      <c r="D179" s="4"/>
      <c r="E179" s="155"/>
      <c r="F179" s="205"/>
      <c r="G179" s="156"/>
      <c r="H179" s="156"/>
      <c r="I179" s="156"/>
      <c r="J179" s="156"/>
    </row>
    <row r="180" spans="1:10" ht="12.75">
      <c r="A180" s="4"/>
      <c r="B180" s="4"/>
      <c r="C180" s="4"/>
      <c r="D180" s="4"/>
      <c r="E180" s="155"/>
      <c r="F180" s="205"/>
      <c r="G180" s="156"/>
      <c r="H180" s="156"/>
      <c r="I180" s="156"/>
      <c r="J180" s="156"/>
    </row>
    <row r="181" spans="1:10" ht="12.75">
      <c r="A181" s="4"/>
      <c r="B181" s="4"/>
      <c r="C181" s="4"/>
      <c r="D181" s="4"/>
      <c r="E181" s="155"/>
      <c r="F181" s="205"/>
      <c r="G181" s="156"/>
      <c r="H181" s="156"/>
      <c r="I181" s="156"/>
      <c r="J181" s="156"/>
    </row>
    <row r="182" spans="1:10" ht="12.75">
      <c r="A182" s="4"/>
      <c r="B182" s="4"/>
      <c r="C182" s="4"/>
      <c r="D182" s="4"/>
      <c r="E182" s="155"/>
      <c r="F182" s="205"/>
      <c r="G182" s="156"/>
      <c r="H182" s="156"/>
      <c r="I182" s="156"/>
      <c r="J182" s="156"/>
    </row>
    <row r="183" spans="1:10" ht="12.75">
      <c r="A183" s="4"/>
      <c r="B183" s="4"/>
      <c r="C183" s="4"/>
      <c r="D183" s="4"/>
      <c r="E183" s="155"/>
      <c r="F183" s="205"/>
      <c r="G183" s="156"/>
      <c r="H183" s="156"/>
      <c r="I183" s="156"/>
      <c r="J183" s="156"/>
    </row>
    <row r="184" spans="1:10" ht="12.75">
      <c r="A184" s="4"/>
      <c r="B184" s="4"/>
      <c r="C184" s="4"/>
      <c r="D184" s="4"/>
      <c r="E184" s="155"/>
      <c r="F184" s="205"/>
      <c r="G184" s="156"/>
      <c r="H184" s="156"/>
      <c r="I184" s="156"/>
      <c r="J184" s="156"/>
    </row>
    <row r="185" spans="1:10" ht="12.75">
      <c r="A185" s="4"/>
      <c r="B185" s="4"/>
      <c r="C185" s="4"/>
      <c r="D185" s="4"/>
      <c r="E185" s="155"/>
      <c r="F185" s="205"/>
      <c r="G185" s="156"/>
      <c r="H185" s="156"/>
      <c r="I185" s="156"/>
      <c r="J185" s="156"/>
    </row>
    <row r="186" spans="1:10" ht="12.75">
      <c r="A186" s="4"/>
      <c r="B186" s="4"/>
      <c r="C186" s="4"/>
      <c r="D186" s="4"/>
      <c r="E186" s="155"/>
      <c r="F186" s="205"/>
      <c r="G186" s="156"/>
      <c r="H186" s="156"/>
      <c r="I186" s="156"/>
      <c r="J186" s="156"/>
    </row>
    <row r="187" spans="1:10" ht="12.75">
      <c r="A187" s="4"/>
      <c r="B187" s="4"/>
      <c r="C187" s="4"/>
      <c r="D187" s="4"/>
      <c r="E187" s="155"/>
      <c r="F187" s="205"/>
      <c r="G187" s="156"/>
      <c r="H187" s="156"/>
      <c r="I187" s="156"/>
      <c r="J187" s="156"/>
    </row>
    <row r="188" spans="1:10" ht="12.75">
      <c r="A188" s="4"/>
      <c r="B188" s="4"/>
      <c r="C188" s="4"/>
      <c r="D188" s="4"/>
      <c r="E188" s="155"/>
      <c r="F188" s="205"/>
      <c r="G188" s="156"/>
      <c r="H188" s="156"/>
      <c r="I188" s="156"/>
      <c r="J188" s="156"/>
    </row>
    <row r="189" spans="1:10" ht="12.75">
      <c r="A189" s="4"/>
      <c r="B189" s="4"/>
      <c r="C189" s="4"/>
      <c r="D189" s="4"/>
      <c r="E189" s="155"/>
      <c r="F189" s="205"/>
      <c r="G189" s="156"/>
      <c r="H189" s="156"/>
      <c r="I189" s="156"/>
      <c r="J189" s="156"/>
    </row>
    <row r="190" spans="1:10" ht="12.75">
      <c r="A190" s="4"/>
      <c r="B190" s="4"/>
      <c r="C190" s="4"/>
      <c r="D190" s="4"/>
      <c r="E190" s="155"/>
      <c r="F190" s="205"/>
      <c r="G190" s="156"/>
      <c r="H190" s="156"/>
      <c r="I190" s="156"/>
      <c r="J190" s="156"/>
    </row>
    <row r="191" spans="1:10" ht="12.75">
      <c r="A191" s="4"/>
      <c r="B191" s="4"/>
      <c r="C191" s="4"/>
      <c r="D191" s="4"/>
      <c r="E191" s="155"/>
      <c r="F191" s="205"/>
      <c r="G191" s="156"/>
      <c r="H191" s="156"/>
      <c r="I191" s="156"/>
      <c r="J191" s="156"/>
    </row>
    <row r="192" spans="1:10" ht="12.75">
      <c r="A192" s="4"/>
      <c r="B192" s="4"/>
      <c r="C192" s="4"/>
      <c r="D192" s="4"/>
      <c r="E192" s="155"/>
      <c r="F192" s="205"/>
      <c r="G192" s="156"/>
      <c r="H192" s="156"/>
      <c r="I192" s="156"/>
      <c r="J192" s="156"/>
    </row>
    <row r="193" spans="1:10" ht="12.75">
      <c r="A193" s="4"/>
      <c r="B193" s="4"/>
      <c r="C193" s="4"/>
      <c r="D193" s="4"/>
      <c r="E193" s="155"/>
      <c r="F193" s="205"/>
      <c r="G193" s="156"/>
      <c r="H193" s="156"/>
      <c r="I193" s="156"/>
      <c r="J193" s="156"/>
    </row>
    <row r="194" spans="1:10" ht="15">
      <c r="A194" s="152"/>
      <c r="B194" s="4"/>
      <c r="C194" s="153"/>
      <c r="D194" s="154"/>
      <c r="E194" s="155"/>
      <c r="F194" s="205"/>
      <c r="G194" s="156"/>
      <c r="H194" s="156"/>
      <c r="I194" s="156"/>
      <c r="J194" s="156"/>
    </row>
    <row r="195" spans="1:10" ht="15">
      <c r="A195" s="152"/>
      <c r="B195" s="4"/>
      <c r="C195" s="153"/>
      <c r="D195" s="158"/>
      <c r="E195" s="155"/>
      <c r="F195" s="205"/>
      <c r="G195" s="156"/>
      <c r="H195" s="156"/>
      <c r="I195" s="156"/>
      <c r="J195" s="156"/>
    </row>
    <row r="196" spans="1:10" ht="13.5">
      <c r="A196" s="152"/>
      <c r="B196" s="4"/>
      <c r="C196" s="152"/>
      <c r="D196" s="152"/>
      <c r="E196" s="155"/>
      <c r="F196" s="205"/>
      <c r="G196" s="156"/>
      <c r="H196" s="156"/>
      <c r="I196" s="156"/>
      <c r="J196" s="156"/>
    </row>
    <row r="197" spans="1:10" ht="15">
      <c r="A197" s="198"/>
      <c r="B197" s="4"/>
      <c r="C197" s="198"/>
      <c r="D197" s="4"/>
      <c r="E197" s="155"/>
      <c r="F197" s="205"/>
      <c r="G197" s="156"/>
      <c r="H197" s="156"/>
      <c r="I197" s="156"/>
      <c r="J197" s="156"/>
    </row>
    <row r="198" spans="1:10" ht="15">
      <c r="A198" s="4"/>
      <c r="B198" s="221"/>
      <c r="C198" s="199"/>
      <c r="D198" s="198"/>
      <c r="E198" s="155"/>
      <c r="F198" s="205"/>
      <c r="G198" s="156"/>
      <c r="H198" s="156"/>
      <c r="I198" s="156"/>
      <c r="J198" s="156"/>
    </row>
    <row r="199" spans="1:10" ht="13.5">
      <c r="A199" s="162"/>
      <c r="B199" s="4"/>
      <c r="C199" s="4"/>
      <c r="D199" s="162"/>
      <c r="E199" s="155"/>
      <c r="F199" s="205"/>
      <c r="G199" s="156"/>
      <c r="H199" s="156"/>
      <c r="I199" s="156"/>
      <c r="J199" s="156"/>
    </row>
    <row r="200" spans="1:10" ht="15.75">
      <c r="A200" s="4"/>
      <c r="B200" s="212"/>
      <c r="C200" s="203"/>
      <c r="D200" s="204"/>
      <c r="E200" s="155"/>
      <c r="F200" s="205"/>
      <c r="G200" s="156"/>
      <c r="H200" s="156"/>
      <c r="I200" s="156"/>
      <c r="J200" s="156"/>
    </row>
    <row r="201" spans="1:10" ht="16.5">
      <c r="A201" s="166"/>
      <c r="B201" s="212"/>
      <c r="C201" s="203"/>
      <c r="D201" s="204"/>
      <c r="E201" s="155"/>
      <c r="F201" s="205"/>
      <c r="G201" s="156"/>
      <c r="H201" s="156"/>
      <c r="I201" s="156"/>
      <c r="J201" s="156"/>
    </row>
    <row r="202" spans="1:10" ht="15.75">
      <c r="A202" s="169"/>
      <c r="B202" s="212"/>
      <c r="C202" s="203"/>
      <c r="D202" s="204"/>
      <c r="E202" s="155"/>
      <c r="F202" s="205"/>
      <c r="G202" s="156"/>
      <c r="H202" s="156"/>
      <c r="I202" s="156"/>
      <c r="J202" s="156"/>
    </row>
    <row r="203" spans="1:10" ht="15.75">
      <c r="A203" s="169"/>
      <c r="B203" s="212"/>
      <c r="C203" s="203"/>
      <c r="D203" s="204"/>
      <c r="E203" s="155"/>
      <c r="F203" s="205"/>
      <c r="G203" s="156"/>
      <c r="H203" s="156"/>
      <c r="I203" s="156"/>
      <c r="J203" s="156"/>
    </row>
    <row r="204" spans="1:10" ht="15.75">
      <c r="A204" s="169"/>
      <c r="B204" s="212"/>
      <c r="C204" s="203"/>
      <c r="D204" s="204"/>
      <c r="E204" s="155"/>
      <c r="F204" s="205"/>
      <c r="G204" s="156"/>
      <c r="H204" s="156"/>
      <c r="I204" s="156"/>
      <c r="J204" s="156"/>
    </row>
    <row r="205" spans="1:10" ht="16.5">
      <c r="A205" s="163"/>
      <c r="B205" s="212"/>
      <c r="C205" s="203"/>
      <c r="D205" s="204"/>
      <c r="E205" s="155"/>
      <c r="F205" s="205"/>
      <c r="G205" s="156"/>
      <c r="H205" s="156"/>
      <c r="I205" s="156"/>
      <c r="J205" s="156"/>
    </row>
    <row r="206" spans="1:10" ht="15.75">
      <c r="A206" s="169"/>
      <c r="B206" s="212"/>
      <c r="C206" s="203"/>
      <c r="D206" s="204"/>
      <c r="E206" s="155"/>
      <c r="F206" s="205"/>
      <c r="G206" s="156"/>
      <c r="H206" s="156"/>
      <c r="I206" s="156"/>
      <c r="J206" s="156"/>
    </row>
    <row r="207" spans="1:10" ht="15.75">
      <c r="A207" s="169"/>
      <c r="B207" s="212"/>
      <c r="C207" s="203"/>
      <c r="D207" s="204"/>
      <c r="E207" s="155"/>
      <c r="F207" s="205"/>
      <c r="G207" s="156"/>
      <c r="H207" s="156"/>
      <c r="I207" s="156"/>
      <c r="J207" s="156"/>
    </row>
    <row r="208" spans="1:10" ht="15.75">
      <c r="A208" s="169"/>
      <c r="B208" s="212"/>
      <c r="C208" s="203"/>
      <c r="D208" s="204"/>
      <c r="E208" s="155"/>
      <c r="F208" s="205"/>
      <c r="G208" s="156"/>
      <c r="H208" s="156"/>
      <c r="I208" s="156"/>
      <c r="J208" s="156"/>
    </row>
    <row r="209" spans="1:10" ht="15.75">
      <c r="A209" s="169"/>
      <c r="B209" s="212"/>
      <c r="C209" s="203"/>
      <c r="D209" s="204"/>
      <c r="E209" s="155"/>
      <c r="F209" s="205"/>
      <c r="G209" s="156"/>
      <c r="H209" s="156"/>
      <c r="I209" s="156"/>
      <c r="J209" s="156"/>
    </row>
    <row r="210" spans="1:10" ht="15.75">
      <c r="A210" s="169"/>
      <c r="B210" s="207"/>
      <c r="C210" s="203"/>
      <c r="D210" s="208"/>
      <c r="E210" s="155"/>
      <c r="F210" s="205"/>
      <c r="G210" s="156"/>
      <c r="H210" s="156"/>
      <c r="I210" s="156"/>
      <c r="J210" s="156"/>
    </row>
    <row r="211" spans="1:10" ht="15.75">
      <c r="A211" s="4"/>
      <c r="B211" s="207"/>
      <c r="C211" s="203"/>
      <c r="D211" s="208"/>
      <c r="E211" s="155"/>
      <c r="F211" s="205"/>
      <c r="G211" s="156"/>
      <c r="H211" s="156"/>
      <c r="I211" s="156"/>
      <c r="J211" s="156"/>
    </row>
    <row r="212" spans="1:10" ht="16.5">
      <c r="A212" s="166"/>
      <c r="B212" s="207"/>
      <c r="C212" s="203"/>
      <c r="D212" s="208"/>
      <c r="E212" s="155"/>
      <c r="F212" s="205"/>
      <c r="G212" s="156"/>
      <c r="H212" s="156"/>
      <c r="I212" s="156"/>
      <c r="J212" s="156"/>
    </row>
    <row r="213" spans="1:10" ht="15.75">
      <c r="A213" s="4"/>
      <c r="B213" s="212"/>
      <c r="C213" s="219"/>
      <c r="D213" s="204"/>
      <c r="E213" s="155"/>
      <c r="F213" s="205"/>
      <c r="G213" s="156"/>
      <c r="H213" s="156"/>
      <c r="I213" s="156"/>
      <c r="J213" s="156"/>
    </row>
    <row r="214" spans="1:10" ht="15.75">
      <c r="A214" s="4"/>
      <c r="B214" s="212"/>
      <c r="C214" s="219"/>
      <c r="D214" s="204"/>
      <c r="E214" s="155"/>
      <c r="F214" s="205"/>
      <c r="G214" s="156"/>
      <c r="H214" s="156"/>
      <c r="I214" s="156"/>
      <c r="J214" s="156"/>
    </row>
    <row r="215" spans="1:10" ht="16.5">
      <c r="A215" s="209"/>
      <c r="B215" s="212"/>
      <c r="C215" s="219"/>
      <c r="D215" s="204"/>
      <c r="E215" s="155"/>
      <c r="F215" s="205"/>
      <c r="G215" s="156"/>
      <c r="H215" s="156"/>
      <c r="I215" s="156"/>
      <c r="J215" s="156"/>
    </row>
    <row r="216" spans="1:10" ht="16.5">
      <c r="A216" s="166"/>
      <c r="B216" s="212"/>
      <c r="C216" s="219"/>
      <c r="D216" s="204"/>
      <c r="E216" s="155"/>
      <c r="F216" s="205"/>
      <c r="G216" s="156"/>
      <c r="H216" s="156"/>
      <c r="I216" s="156"/>
      <c r="J216" s="156"/>
    </row>
    <row r="217" spans="1:10" ht="16.5">
      <c r="A217" s="163"/>
      <c r="B217" s="212"/>
      <c r="C217" s="219"/>
      <c r="D217" s="204"/>
      <c r="E217" s="155"/>
      <c r="F217" s="205"/>
      <c r="G217" s="156"/>
      <c r="H217" s="156"/>
      <c r="I217" s="156"/>
      <c r="J217" s="156"/>
    </row>
    <row r="218" spans="1:10" ht="16.5">
      <c r="A218" s="163"/>
      <c r="B218" s="212"/>
      <c r="C218" s="219"/>
      <c r="D218" s="204"/>
      <c r="E218" s="155"/>
      <c r="F218" s="205"/>
      <c r="G218" s="156"/>
      <c r="H218" s="156"/>
      <c r="I218" s="156"/>
      <c r="J218" s="156"/>
    </row>
    <row r="219" spans="1:10" ht="16.5">
      <c r="A219" s="166"/>
      <c r="B219" s="212"/>
      <c r="C219" s="219"/>
      <c r="D219" s="204"/>
      <c r="E219" s="155"/>
      <c r="F219" s="205"/>
      <c r="G219" s="156"/>
      <c r="H219" s="156"/>
      <c r="I219" s="156"/>
      <c r="J219" s="156"/>
    </row>
    <row r="220" spans="1:10" ht="16.5">
      <c r="A220" s="166"/>
      <c r="B220" s="212"/>
      <c r="C220" s="219"/>
      <c r="D220" s="204"/>
      <c r="E220" s="155"/>
      <c r="F220" s="205"/>
      <c r="G220" s="156"/>
      <c r="H220" s="156"/>
      <c r="I220" s="156"/>
      <c r="J220" s="156"/>
    </row>
    <row r="221" spans="1:10" ht="16.5">
      <c r="A221" s="166"/>
      <c r="B221" s="212"/>
      <c r="C221" s="219"/>
      <c r="D221" s="204"/>
      <c r="E221" s="155"/>
      <c r="F221" s="205"/>
      <c r="G221" s="156"/>
      <c r="H221" s="156"/>
      <c r="I221" s="156"/>
      <c r="J221" s="156"/>
    </row>
    <row r="222" spans="1:10" ht="15.75">
      <c r="A222" s="4"/>
      <c r="B222" s="212"/>
      <c r="C222" s="219"/>
      <c r="D222" s="204"/>
      <c r="E222" s="155"/>
      <c r="F222" s="205"/>
      <c r="G222" s="156"/>
      <c r="H222" s="156"/>
      <c r="I222" s="156"/>
      <c r="J222" s="156"/>
    </row>
    <row r="223" spans="1:10" ht="16.5">
      <c r="A223" s="166"/>
      <c r="B223" s="207"/>
      <c r="C223" s="203"/>
      <c r="D223" s="208"/>
      <c r="E223" s="155"/>
      <c r="F223" s="205"/>
      <c r="G223" s="156"/>
      <c r="H223" s="156"/>
      <c r="I223" s="156"/>
      <c r="J223" s="156"/>
    </row>
    <row r="224" spans="1:5" ht="16.5">
      <c r="A224" s="166"/>
      <c r="B224" s="207"/>
      <c r="C224" s="203"/>
      <c r="D224" s="208"/>
      <c r="E224" s="155"/>
    </row>
    <row r="225" spans="1:4" ht="16.5">
      <c r="A225" s="166"/>
      <c r="B225" s="207"/>
      <c r="C225" s="203"/>
      <c r="D225" s="208"/>
    </row>
    <row r="226" spans="1:4" ht="16.5">
      <c r="A226" s="166"/>
      <c r="B226" s="212"/>
      <c r="C226" s="219"/>
      <c r="D226" s="204"/>
    </row>
    <row r="227" spans="1:4" ht="16.5">
      <c r="A227" s="166"/>
      <c r="B227" s="212"/>
      <c r="C227" s="219"/>
      <c r="D227" s="204"/>
    </row>
    <row r="228" spans="1:4" ht="16.5">
      <c r="A228" s="166"/>
      <c r="B228" s="212"/>
      <c r="C228" s="219"/>
      <c r="D228" s="204"/>
    </row>
    <row r="229" spans="1:4" ht="16.5">
      <c r="A229" s="166"/>
      <c r="B229" s="212"/>
      <c r="C229" s="219"/>
      <c r="D229" s="204"/>
    </row>
    <row r="230" spans="1:4" ht="16.5">
      <c r="A230" s="166"/>
      <c r="B230" s="212"/>
      <c r="C230" s="219"/>
      <c r="D230" s="204"/>
    </row>
    <row r="231" spans="1:4" ht="16.5">
      <c r="A231" s="163"/>
      <c r="B231" s="212"/>
      <c r="C231" s="219"/>
      <c r="D231" s="204"/>
    </row>
    <row r="232" spans="1:4" ht="16.5">
      <c r="A232" s="166"/>
      <c r="B232" s="212"/>
      <c r="C232" s="219"/>
      <c r="D232" s="204"/>
    </row>
    <row r="233" spans="1:4" ht="15.75">
      <c r="A233" s="4"/>
      <c r="B233" s="212"/>
      <c r="C233" s="219"/>
      <c r="D233" s="204"/>
    </row>
    <row r="234" spans="1:4" ht="15.75">
      <c r="A234" s="214"/>
      <c r="B234" s="212"/>
      <c r="C234" s="219"/>
      <c r="D234" s="204"/>
    </row>
    <row r="235" spans="1:4" ht="15.75">
      <c r="A235" s="215"/>
      <c r="B235" s="212"/>
      <c r="C235" s="219"/>
      <c r="D235" s="20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15"/>
      <c r="C240" s="164"/>
      <c r="D240" s="165"/>
    </row>
    <row r="241" spans="1:4" ht="16.5">
      <c r="A241" s="4"/>
      <c r="B241" s="157"/>
      <c r="C241" s="164"/>
      <c r="D241" s="165"/>
    </row>
    <row r="242" spans="1:4" ht="16.5">
      <c r="A242" s="4"/>
      <c r="B242" s="157"/>
      <c r="C242" s="164"/>
      <c r="D242" s="165"/>
    </row>
    <row r="243" spans="1:4" ht="16.5">
      <c r="A243" s="4"/>
      <c r="B243" s="217"/>
      <c r="C243" s="164"/>
      <c r="D243" s="165"/>
    </row>
    <row r="244" spans="1:4" ht="16.5">
      <c r="A244" s="4"/>
      <c r="B244" s="157"/>
      <c r="C244" s="164"/>
      <c r="D244" s="165"/>
    </row>
    <row r="245" spans="1:4" ht="16.5">
      <c r="A245" s="4"/>
      <c r="B245" s="157"/>
      <c r="C245" s="164"/>
      <c r="D245" s="165"/>
    </row>
    <row r="246" spans="1:4" ht="16.5">
      <c r="A246" s="4"/>
      <c r="B246" s="157"/>
      <c r="C246" s="164"/>
      <c r="D246" s="165"/>
    </row>
    <row r="247" spans="1:4" ht="16.5">
      <c r="A247" s="4"/>
      <c r="B247" s="157"/>
      <c r="C247" s="164"/>
      <c r="D247" s="165"/>
    </row>
    <row r="248" spans="1:4" ht="16.5">
      <c r="A248" s="4"/>
      <c r="B248" s="157"/>
      <c r="C248" s="164"/>
      <c r="D248" s="165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</sheetData>
  <mergeCells count="2">
    <mergeCell ref="A1:E1"/>
    <mergeCell ref="A2:E2"/>
  </mergeCells>
  <printOptions/>
  <pageMargins left="0.75" right="0.75" top="1" bottom="1" header="0.5" footer="0.5"/>
  <pageSetup fitToHeight="1" fitToWidth="1" horizontalDpi="600" verticalDpi="600" orientation="portrait" paperSize="122" scale="97" r:id="rId1"/>
  <headerFooter alignWithMargins="0">
    <oddHeader>&amp;C&amp;"Book Antiqua,Regular"&amp;12-5-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8"/>
  <sheetViews>
    <sheetView workbookViewId="0" topLeftCell="A1">
      <selection activeCell="D56" sqref="D56"/>
    </sheetView>
  </sheetViews>
  <sheetFormatPr defaultColWidth="9.140625" defaultRowHeight="12.75"/>
  <cols>
    <col min="1" max="1" width="23.00390625" style="5" customWidth="1"/>
    <col min="2" max="2" width="12.421875" style="5" customWidth="1"/>
    <col min="3" max="3" width="38.421875" style="5" customWidth="1"/>
    <col min="4" max="4" width="14.8515625" style="5" customWidth="1"/>
    <col min="5" max="5" width="12.57421875" style="5" customWidth="1"/>
    <col min="6" max="11" width="8.421875" style="5" customWidth="1"/>
    <col min="12" max="16384" width="9.140625" style="5" customWidth="1"/>
  </cols>
  <sheetData>
    <row r="1" spans="1:25" ht="15">
      <c r="A1" s="312" t="s">
        <v>143</v>
      </c>
      <c r="B1" s="312"/>
      <c r="C1" s="312"/>
      <c r="D1" s="312"/>
      <c r="E1" s="312"/>
      <c r="F1" s="4"/>
      <c r="G1" s="151"/>
      <c r="H1" s="151"/>
      <c r="I1" s="151"/>
      <c r="J1" s="151"/>
      <c r="K1" s="151"/>
      <c r="L1" s="151"/>
      <c r="M1" s="155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12" ht="15">
      <c r="A2" s="312" t="str">
        <f>UPPER('Table 1'!$M$1)&amp;" "&amp;'Table 1'!$N$1&amp;" WITH THE CORRESPONDING MONTH OF "&amp;'Table 1'!$O$1</f>
        <v>DECEMBER  2020 WITH THE CORRESPONDING MONTH OF 2019</v>
      </c>
      <c r="B2" s="312"/>
      <c r="C2" s="312"/>
      <c r="D2" s="312"/>
      <c r="E2" s="312"/>
      <c r="F2" s="157"/>
      <c r="G2" s="151"/>
      <c r="H2" s="151"/>
      <c r="I2" s="151"/>
      <c r="J2" s="151"/>
      <c r="K2" s="4"/>
      <c r="L2" s="4"/>
    </row>
    <row r="3" spans="1:12" ht="13.5">
      <c r="A3" s="152"/>
      <c r="C3" s="152"/>
      <c r="D3" s="152"/>
      <c r="E3" s="151"/>
      <c r="F3" s="157"/>
      <c r="G3" s="151"/>
      <c r="H3" s="151"/>
      <c r="I3" s="151"/>
      <c r="J3" s="151"/>
      <c r="K3" s="4"/>
      <c r="L3" s="4"/>
    </row>
    <row r="4" spans="1:12" ht="16.5">
      <c r="A4" s="159" t="s">
        <v>32</v>
      </c>
      <c r="B4" s="160" t="s">
        <v>121</v>
      </c>
      <c r="C4" s="159" t="s">
        <v>122</v>
      </c>
      <c r="D4" s="159" t="s">
        <v>123</v>
      </c>
      <c r="E4" s="161"/>
      <c r="F4" s="161"/>
      <c r="G4" s="161"/>
      <c r="H4" s="165"/>
      <c r="I4" s="165"/>
      <c r="J4" s="165"/>
      <c r="K4" s="165"/>
      <c r="L4" s="4"/>
    </row>
    <row r="5" spans="1:12" ht="16.5">
      <c r="A5" s="162"/>
      <c r="C5" s="4"/>
      <c r="D5" s="162"/>
      <c r="E5" s="162"/>
      <c r="F5" s="4"/>
      <c r="G5" s="162"/>
      <c r="H5" s="165"/>
      <c r="I5" s="165"/>
      <c r="J5" s="165"/>
      <c r="K5" s="165"/>
      <c r="L5" s="4"/>
    </row>
    <row r="6" spans="1:13" ht="16.5">
      <c r="A6" s="169"/>
      <c r="C6" s="164"/>
      <c r="D6" s="163">
        <f>'Table 1'!$N$1</f>
        <v>2020</v>
      </c>
      <c r="E6" s="163">
        <f>'Table 1'!$O$1</f>
        <v>2019</v>
      </c>
      <c r="F6" s="164"/>
      <c r="G6" s="165"/>
      <c r="H6" s="290" t="s">
        <v>169</v>
      </c>
      <c r="I6" s="290" t="s">
        <v>171</v>
      </c>
      <c r="J6" s="290" t="s">
        <v>174</v>
      </c>
      <c r="K6" s="290" t="s">
        <v>148</v>
      </c>
      <c r="L6" s="290" t="s">
        <v>157</v>
      </c>
      <c r="M6" s="290" t="s">
        <v>158</v>
      </c>
    </row>
    <row r="7" spans="1:13" ht="16.5">
      <c r="A7" s="172" t="str">
        <f>I7</f>
        <v>SHIPS STORES</v>
      </c>
      <c r="B7" s="246" t="str">
        <f>J7</f>
        <v>334</v>
      </c>
      <c r="C7" s="254" t="str">
        <f>K7</f>
        <v>Petroleum Products Refined</v>
      </c>
      <c r="D7" s="254">
        <f>L7</f>
        <v>6318763</v>
      </c>
      <c r="E7" s="247">
        <f>M7</f>
        <v>28167282</v>
      </c>
      <c r="F7" s="164"/>
      <c r="G7" s="165"/>
      <c r="H7" s="291" t="s">
        <v>200</v>
      </c>
      <c r="I7" s="291" t="s">
        <v>201</v>
      </c>
      <c r="J7" s="291" t="s">
        <v>279</v>
      </c>
      <c r="K7" s="291" t="s">
        <v>280</v>
      </c>
      <c r="L7" s="292">
        <v>6318763</v>
      </c>
      <c r="M7" s="292">
        <v>28167282</v>
      </c>
    </row>
    <row r="8" spans="1:13" ht="16.5">
      <c r="A8" s="166"/>
      <c r="B8" s="110"/>
      <c r="C8" s="4"/>
      <c r="D8" s="4"/>
      <c r="E8" s="78"/>
      <c r="F8" s="164"/>
      <c r="G8" s="165"/>
      <c r="H8" s="291" t="s">
        <v>217</v>
      </c>
      <c r="I8" s="291" t="s">
        <v>40</v>
      </c>
      <c r="J8" s="291" t="s">
        <v>358</v>
      </c>
      <c r="K8" s="291" t="s">
        <v>359</v>
      </c>
      <c r="L8" s="292">
        <v>180000</v>
      </c>
      <c r="M8" s="292">
        <v>0</v>
      </c>
    </row>
    <row r="9" spans="1:13" ht="16.5">
      <c r="A9" s="169"/>
      <c r="B9" s="248" t="str">
        <f aca="true" t="shared" si="0" ref="B9:B18">J8</f>
        <v>786</v>
      </c>
      <c r="C9" s="255" t="str">
        <f aca="true" t="shared" si="1" ref="C9:C18">K8</f>
        <v>Trailers,Containers</v>
      </c>
      <c r="D9" s="255">
        <f aca="true" t="shared" si="2" ref="D9:D18">L8</f>
        <v>180000</v>
      </c>
      <c r="E9" s="250">
        <f aca="true" t="shared" si="3" ref="E9:E18">M8</f>
        <v>0</v>
      </c>
      <c r="F9" s="164"/>
      <c r="G9" s="165"/>
      <c r="H9" s="291" t="s">
        <v>217</v>
      </c>
      <c r="I9" s="291" t="s">
        <v>40</v>
      </c>
      <c r="J9" s="291" t="s">
        <v>360</v>
      </c>
      <c r="K9" s="291" t="s">
        <v>361</v>
      </c>
      <c r="L9" s="292">
        <v>67863</v>
      </c>
      <c r="M9" s="292">
        <v>2294</v>
      </c>
    </row>
    <row r="10" spans="1:13" ht="16.5">
      <c r="A10" s="169"/>
      <c r="B10" s="248" t="str">
        <f t="shared" si="0"/>
        <v>831</v>
      </c>
      <c r="C10" s="255" t="str">
        <f t="shared" si="1"/>
        <v>Travel Goods,Handbags</v>
      </c>
      <c r="D10" s="255">
        <f t="shared" si="2"/>
        <v>67863</v>
      </c>
      <c r="E10" s="250">
        <f t="shared" si="3"/>
        <v>2294</v>
      </c>
      <c r="F10" s="164"/>
      <c r="G10" s="165"/>
      <c r="H10" s="291" t="s">
        <v>217</v>
      </c>
      <c r="I10" s="291" t="s">
        <v>40</v>
      </c>
      <c r="J10" s="291" t="s">
        <v>362</v>
      </c>
      <c r="K10" s="291" t="s">
        <v>363</v>
      </c>
      <c r="L10" s="292">
        <v>48969</v>
      </c>
      <c r="M10" s="292">
        <v>3161</v>
      </c>
    </row>
    <row r="11" spans="2:13" ht="16.5">
      <c r="B11" s="248" t="str">
        <f t="shared" si="0"/>
        <v>841</v>
      </c>
      <c r="C11" s="255" t="str">
        <f t="shared" si="1"/>
        <v>Male Clothing-Non Knitted</v>
      </c>
      <c r="D11" s="255">
        <f t="shared" si="2"/>
        <v>48969</v>
      </c>
      <c r="E11" s="250">
        <f t="shared" si="3"/>
        <v>3161</v>
      </c>
      <c r="F11" s="170"/>
      <c r="G11" s="171"/>
      <c r="H11" s="291" t="s">
        <v>217</v>
      </c>
      <c r="I11" s="291" t="s">
        <v>40</v>
      </c>
      <c r="J11" s="291" t="s">
        <v>364</v>
      </c>
      <c r="K11" s="291" t="s">
        <v>365</v>
      </c>
      <c r="L11" s="292">
        <v>162931</v>
      </c>
      <c r="M11" s="292">
        <v>15923</v>
      </c>
    </row>
    <row r="12" spans="1:13" ht="16.5">
      <c r="A12" s="153"/>
      <c r="B12" s="248" t="str">
        <f t="shared" si="0"/>
        <v>842</v>
      </c>
      <c r="C12" s="255" t="str">
        <f t="shared" si="1"/>
        <v>Female Clothing Non Knitted</v>
      </c>
      <c r="D12" s="255">
        <f t="shared" si="2"/>
        <v>162931</v>
      </c>
      <c r="E12" s="250">
        <f t="shared" si="3"/>
        <v>15923</v>
      </c>
      <c r="F12" s="170"/>
      <c r="G12" s="171"/>
      <c r="H12" s="291" t="s">
        <v>217</v>
      </c>
      <c r="I12" s="291" t="s">
        <v>40</v>
      </c>
      <c r="J12" s="291" t="s">
        <v>366</v>
      </c>
      <c r="K12" s="291" t="s">
        <v>367</v>
      </c>
      <c r="L12" s="292">
        <v>43538</v>
      </c>
      <c r="M12" s="292">
        <v>15777</v>
      </c>
    </row>
    <row r="13" spans="1:13" ht="16.5">
      <c r="A13" s="172" t="str">
        <f>I17</f>
        <v>UNITED STATES</v>
      </c>
      <c r="B13" s="248" t="str">
        <f t="shared" si="0"/>
        <v>845</v>
      </c>
      <c r="C13" s="255" t="str">
        <f t="shared" si="1"/>
        <v>Articles Of Apparel</v>
      </c>
      <c r="D13" s="255">
        <f t="shared" si="2"/>
        <v>43538</v>
      </c>
      <c r="E13" s="250">
        <f t="shared" si="3"/>
        <v>15777</v>
      </c>
      <c r="F13" s="170"/>
      <c r="G13" s="171"/>
      <c r="H13" s="291" t="s">
        <v>217</v>
      </c>
      <c r="I13" s="291" t="s">
        <v>40</v>
      </c>
      <c r="J13" s="291" t="s">
        <v>368</v>
      </c>
      <c r="K13" s="291" t="s">
        <v>369</v>
      </c>
      <c r="L13" s="292">
        <v>650604</v>
      </c>
      <c r="M13" s="292">
        <v>5255</v>
      </c>
    </row>
    <row r="14" spans="1:13" ht="16.5">
      <c r="A14" s="173"/>
      <c r="B14" s="248" t="str">
        <f t="shared" si="0"/>
        <v>851</v>
      </c>
      <c r="C14" s="255" t="str">
        <f t="shared" si="1"/>
        <v>Footwear</v>
      </c>
      <c r="D14" s="255">
        <f t="shared" si="2"/>
        <v>650604</v>
      </c>
      <c r="E14" s="250">
        <f t="shared" si="3"/>
        <v>5255</v>
      </c>
      <c r="F14" s="170"/>
      <c r="G14" s="171"/>
      <c r="H14" s="291" t="s">
        <v>217</v>
      </c>
      <c r="I14" s="291" t="s">
        <v>40</v>
      </c>
      <c r="J14" s="291" t="s">
        <v>370</v>
      </c>
      <c r="K14" s="291" t="s">
        <v>371</v>
      </c>
      <c r="L14" s="292">
        <v>103261</v>
      </c>
      <c r="M14" s="292">
        <v>0</v>
      </c>
    </row>
    <row r="15" spans="1:13" ht="16.5">
      <c r="A15" s="173"/>
      <c r="B15" s="248" t="str">
        <f t="shared" si="0"/>
        <v>874</v>
      </c>
      <c r="C15" s="255" t="str">
        <f t="shared" si="1"/>
        <v>Measuring Checking Instruments</v>
      </c>
      <c r="D15" s="255">
        <f t="shared" si="2"/>
        <v>103261</v>
      </c>
      <c r="E15" s="250">
        <f t="shared" si="3"/>
        <v>0</v>
      </c>
      <c r="F15" s="170"/>
      <c r="G15" s="171"/>
      <c r="H15" s="291" t="s">
        <v>217</v>
      </c>
      <c r="I15" s="291" t="s">
        <v>40</v>
      </c>
      <c r="J15" s="291" t="s">
        <v>372</v>
      </c>
      <c r="K15" s="291" t="s">
        <v>373</v>
      </c>
      <c r="L15" s="292">
        <v>415358</v>
      </c>
      <c r="M15" s="292">
        <v>7137</v>
      </c>
    </row>
    <row r="16" spans="1:13" ht="16.5">
      <c r="A16" s="173"/>
      <c r="B16" s="248" t="str">
        <f t="shared" si="0"/>
        <v>885</v>
      </c>
      <c r="C16" s="255" t="str">
        <f t="shared" si="1"/>
        <v>Watches And Clocks</v>
      </c>
      <c r="D16" s="255">
        <f t="shared" si="2"/>
        <v>415358</v>
      </c>
      <c r="E16" s="250">
        <f t="shared" si="3"/>
        <v>7137</v>
      </c>
      <c r="F16" s="170"/>
      <c r="G16" s="171"/>
      <c r="H16" s="291" t="s">
        <v>217</v>
      </c>
      <c r="I16" s="291" t="s">
        <v>40</v>
      </c>
      <c r="J16" s="291" t="s">
        <v>374</v>
      </c>
      <c r="K16" s="291" t="s">
        <v>375</v>
      </c>
      <c r="L16" s="292">
        <v>41980</v>
      </c>
      <c r="M16" s="292">
        <v>0</v>
      </c>
    </row>
    <row r="17" spans="1:13" ht="16.5">
      <c r="A17" s="173"/>
      <c r="B17" s="248" t="str">
        <f t="shared" si="0"/>
        <v>894</v>
      </c>
      <c r="C17" s="255" t="str">
        <f t="shared" si="1"/>
        <v>Toys Games, Baby Carriages</v>
      </c>
      <c r="D17" s="255">
        <f t="shared" si="2"/>
        <v>41980</v>
      </c>
      <c r="E17" s="250">
        <f t="shared" si="3"/>
        <v>0</v>
      </c>
      <c r="F17" s="178"/>
      <c r="G17" s="165"/>
      <c r="H17" s="291" t="s">
        <v>217</v>
      </c>
      <c r="I17" s="291" t="s">
        <v>40</v>
      </c>
      <c r="J17" s="291" t="s">
        <v>350</v>
      </c>
      <c r="K17" s="291" t="s">
        <v>351</v>
      </c>
      <c r="L17" s="292">
        <v>2773493</v>
      </c>
      <c r="M17" s="292">
        <v>52066</v>
      </c>
    </row>
    <row r="18" spans="1:13" ht="16.5" customHeight="1">
      <c r="A18" s="69"/>
      <c r="B18" s="248" t="str">
        <f t="shared" si="0"/>
        <v>897</v>
      </c>
      <c r="C18" s="255" t="str">
        <f t="shared" si="1"/>
        <v>Jewellery</v>
      </c>
      <c r="D18" s="255">
        <f t="shared" si="2"/>
        <v>2773493</v>
      </c>
      <c r="E18" s="250">
        <f t="shared" si="3"/>
        <v>52066</v>
      </c>
      <c r="F18" s="4"/>
      <c r="G18" s="4"/>
      <c r="H18" s="291" t="s">
        <v>234</v>
      </c>
      <c r="I18" s="291" t="s">
        <v>235</v>
      </c>
      <c r="J18" s="291" t="s">
        <v>275</v>
      </c>
      <c r="K18" s="291" t="s">
        <v>276</v>
      </c>
      <c r="L18" s="292">
        <v>18965</v>
      </c>
      <c r="M18" s="292">
        <v>18918</v>
      </c>
    </row>
    <row r="19" spans="1:13" ht="16.5" customHeight="1">
      <c r="A19" s="163"/>
      <c r="B19" s="110"/>
      <c r="C19" s="4"/>
      <c r="D19" s="4"/>
      <c r="E19" s="78"/>
      <c r="F19" s="4"/>
      <c r="G19" s="4"/>
      <c r="H19" s="291" t="s">
        <v>234</v>
      </c>
      <c r="I19" s="291" t="s">
        <v>235</v>
      </c>
      <c r="J19" s="291" t="s">
        <v>376</v>
      </c>
      <c r="K19" s="291" t="s">
        <v>377</v>
      </c>
      <c r="L19" s="292">
        <v>68406</v>
      </c>
      <c r="M19" s="292">
        <v>10514</v>
      </c>
    </row>
    <row r="20" spans="1:13" ht="16.5" customHeight="1">
      <c r="A20" s="163"/>
      <c r="B20" s="248" t="str">
        <f aca="true" t="shared" si="4" ref="B20:B29">J18</f>
        <v>112</v>
      </c>
      <c r="C20" s="255" t="str">
        <f aca="true" t="shared" si="5" ref="C20:C29">K18</f>
        <v>Alcoholic Beverages</v>
      </c>
      <c r="D20" s="255">
        <f aca="true" t="shared" si="6" ref="D20:D29">L18</f>
        <v>18965</v>
      </c>
      <c r="E20" s="250">
        <f aca="true" t="shared" si="7" ref="E20:E29">M18</f>
        <v>18918</v>
      </c>
      <c r="F20" s="4"/>
      <c r="G20" s="4"/>
      <c r="H20" s="291" t="s">
        <v>234</v>
      </c>
      <c r="I20" s="291" t="s">
        <v>235</v>
      </c>
      <c r="J20" s="291" t="s">
        <v>284</v>
      </c>
      <c r="K20" s="291" t="s">
        <v>285</v>
      </c>
      <c r="L20" s="292">
        <v>514700</v>
      </c>
      <c r="M20" s="292">
        <v>302376</v>
      </c>
    </row>
    <row r="21" spans="2:13" ht="16.5" customHeight="1">
      <c r="B21" s="248" t="str">
        <f t="shared" si="4"/>
        <v>541</v>
      </c>
      <c r="C21" s="255" t="str">
        <f t="shared" si="5"/>
        <v>Medicinal Pharmacy Products</v>
      </c>
      <c r="D21" s="255">
        <f t="shared" si="6"/>
        <v>68406</v>
      </c>
      <c r="E21" s="250">
        <f t="shared" si="7"/>
        <v>10514</v>
      </c>
      <c r="F21" s="4"/>
      <c r="G21" s="4"/>
      <c r="H21" s="291" t="s">
        <v>234</v>
      </c>
      <c r="I21" s="291" t="s">
        <v>235</v>
      </c>
      <c r="J21" s="291" t="s">
        <v>96</v>
      </c>
      <c r="K21" s="291" t="s">
        <v>281</v>
      </c>
      <c r="L21" s="292">
        <v>19230</v>
      </c>
      <c r="M21" s="292">
        <v>10858</v>
      </c>
    </row>
    <row r="22" spans="2:13" ht="16.5" customHeight="1">
      <c r="B22" s="248" t="str">
        <f t="shared" si="4"/>
        <v>542</v>
      </c>
      <c r="C22" s="255" t="str">
        <f t="shared" si="5"/>
        <v>Medicaments Including Vet. Med.</v>
      </c>
      <c r="D22" s="255">
        <f t="shared" si="6"/>
        <v>514700</v>
      </c>
      <c r="E22" s="250">
        <f t="shared" si="7"/>
        <v>302376</v>
      </c>
      <c r="F22" s="4"/>
      <c r="G22" s="4"/>
      <c r="H22" s="291" t="s">
        <v>234</v>
      </c>
      <c r="I22" s="291" t="s">
        <v>235</v>
      </c>
      <c r="J22" s="291" t="s">
        <v>309</v>
      </c>
      <c r="K22" s="291" t="s">
        <v>310</v>
      </c>
      <c r="L22" s="292">
        <v>12373</v>
      </c>
      <c r="M22" s="292">
        <v>0</v>
      </c>
    </row>
    <row r="23" spans="1:13" ht="16.5" customHeight="1">
      <c r="A23" s="163"/>
      <c r="B23" s="248" t="str">
        <f t="shared" si="4"/>
        <v>554</v>
      </c>
      <c r="C23" s="255" t="str">
        <f t="shared" si="5"/>
        <v>Soaps, Cleaning Prep.</v>
      </c>
      <c r="D23" s="255">
        <f t="shared" si="6"/>
        <v>19230</v>
      </c>
      <c r="E23" s="250">
        <f t="shared" si="7"/>
        <v>10858</v>
      </c>
      <c r="F23" s="4"/>
      <c r="G23" s="4"/>
      <c r="H23" s="291" t="s">
        <v>234</v>
      </c>
      <c r="I23" s="291" t="s">
        <v>235</v>
      </c>
      <c r="J23" s="291" t="s">
        <v>378</v>
      </c>
      <c r="K23" s="291" t="s">
        <v>379</v>
      </c>
      <c r="L23" s="292">
        <v>17400</v>
      </c>
      <c r="M23" s="292">
        <v>77982</v>
      </c>
    </row>
    <row r="24" spans="1:13" ht="16.5" customHeight="1">
      <c r="A24" s="172" t="str">
        <f>I27</f>
        <v>ST.VINCENT</v>
      </c>
      <c r="B24" s="248" t="str">
        <f t="shared" si="4"/>
        <v>582</v>
      </c>
      <c r="C24" s="255" t="str">
        <f t="shared" si="5"/>
        <v>Plates, Film, Foil Of Plastic</v>
      </c>
      <c r="D24" s="255">
        <f t="shared" si="6"/>
        <v>12373</v>
      </c>
      <c r="E24" s="250">
        <f t="shared" si="7"/>
        <v>0</v>
      </c>
      <c r="F24" s="4"/>
      <c r="G24" s="4"/>
      <c r="H24" s="291" t="s">
        <v>234</v>
      </c>
      <c r="I24" s="291" t="s">
        <v>235</v>
      </c>
      <c r="J24" s="291" t="s">
        <v>262</v>
      </c>
      <c r="K24" s="291" t="s">
        <v>263</v>
      </c>
      <c r="L24" s="292">
        <v>42202</v>
      </c>
      <c r="M24" s="292">
        <v>2537</v>
      </c>
    </row>
    <row r="25" spans="1:13" ht="16.5" customHeight="1">
      <c r="A25" s="163"/>
      <c r="B25" s="248" t="str">
        <f t="shared" si="4"/>
        <v>641</v>
      </c>
      <c r="C25" s="255" t="str">
        <f t="shared" si="5"/>
        <v>Paper And Paper Products</v>
      </c>
      <c r="D25" s="255">
        <f t="shared" si="6"/>
        <v>17400</v>
      </c>
      <c r="E25" s="250">
        <f t="shared" si="7"/>
        <v>77982</v>
      </c>
      <c r="F25" s="4"/>
      <c r="G25" s="4"/>
      <c r="H25" s="291" t="s">
        <v>234</v>
      </c>
      <c r="I25" s="291" t="s">
        <v>235</v>
      </c>
      <c r="J25" s="291" t="s">
        <v>319</v>
      </c>
      <c r="K25" s="291" t="s">
        <v>320</v>
      </c>
      <c r="L25" s="292">
        <v>145230</v>
      </c>
      <c r="M25" s="292">
        <v>18363</v>
      </c>
    </row>
    <row r="26" spans="1:13" ht="16.5" customHeight="1">
      <c r="A26" s="163"/>
      <c r="B26" s="248" t="str">
        <f t="shared" si="4"/>
        <v>642</v>
      </c>
      <c r="C26" s="255" t="str">
        <f t="shared" si="5"/>
        <v>Articles Of Paper</v>
      </c>
      <c r="D26" s="255">
        <f t="shared" si="6"/>
        <v>42202</v>
      </c>
      <c r="E26" s="250">
        <f t="shared" si="7"/>
        <v>2537</v>
      </c>
      <c r="F26" s="4"/>
      <c r="G26" s="4"/>
      <c r="H26" s="291" t="s">
        <v>234</v>
      </c>
      <c r="I26" s="291" t="s">
        <v>235</v>
      </c>
      <c r="J26" s="291" t="s">
        <v>291</v>
      </c>
      <c r="K26" s="291" t="s">
        <v>292</v>
      </c>
      <c r="L26" s="292">
        <v>52488</v>
      </c>
      <c r="M26" s="292">
        <v>9330</v>
      </c>
    </row>
    <row r="27" spans="1:13" ht="16.5" customHeight="1">
      <c r="A27" s="163"/>
      <c r="B27" s="248" t="str">
        <f t="shared" si="4"/>
        <v>848</v>
      </c>
      <c r="C27" s="255" t="str">
        <f t="shared" si="5"/>
        <v>Headgear-Non Textile Clothing</v>
      </c>
      <c r="D27" s="255">
        <f t="shared" si="6"/>
        <v>145230</v>
      </c>
      <c r="E27" s="250">
        <f t="shared" si="7"/>
        <v>18363</v>
      </c>
      <c r="F27" s="4"/>
      <c r="G27" s="162"/>
      <c r="H27" s="291" t="s">
        <v>234</v>
      </c>
      <c r="I27" s="291" t="s">
        <v>235</v>
      </c>
      <c r="J27" s="291" t="s">
        <v>370</v>
      </c>
      <c r="K27" s="291" t="s">
        <v>371</v>
      </c>
      <c r="L27" s="292">
        <v>7371</v>
      </c>
      <c r="M27" s="292">
        <v>1576</v>
      </c>
    </row>
    <row r="28" spans="1:13" ht="16.5">
      <c r="A28" s="163"/>
      <c r="B28" s="248" t="str">
        <f t="shared" si="4"/>
        <v>872</v>
      </c>
      <c r="C28" s="255" t="str">
        <f t="shared" si="5"/>
        <v>Medical Appliances</v>
      </c>
      <c r="D28" s="255">
        <f t="shared" si="6"/>
        <v>52488</v>
      </c>
      <c r="E28" s="250">
        <f t="shared" si="7"/>
        <v>9330</v>
      </c>
      <c r="F28" s="178"/>
      <c r="G28" s="165"/>
      <c r="H28" s="291" t="s">
        <v>222</v>
      </c>
      <c r="I28" s="291" t="s">
        <v>64</v>
      </c>
      <c r="J28" s="291" t="s">
        <v>376</v>
      </c>
      <c r="K28" s="291" t="s">
        <v>377</v>
      </c>
      <c r="L28" s="292">
        <v>73532</v>
      </c>
      <c r="M28" s="292">
        <v>85344</v>
      </c>
    </row>
    <row r="29" spans="1:13" ht="16.5">
      <c r="A29" s="69"/>
      <c r="B29" s="248" t="str">
        <f t="shared" si="4"/>
        <v>874</v>
      </c>
      <c r="C29" s="255" t="str">
        <f t="shared" si="5"/>
        <v>Measuring Checking Instruments</v>
      </c>
      <c r="D29" s="249">
        <f t="shared" si="6"/>
        <v>7371</v>
      </c>
      <c r="E29" s="250">
        <f t="shared" si="7"/>
        <v>1576</v>
      </c>
      <c r="F29" s="164"/>
      <c r="G29" s="165"/>
      <c r="H29" s="291" t="s">
        <v>222</v>
      </c>
      <c r="I29" s="291" t="s">
        <v>64</v>
      </c>
      <c r="J29" s="291" t="s">
        <v>284</v>
      </c>
      <c r="K29" s="291" t="s">
        <v>285</v>
      </c>
      <c r="L29" s="292">
        <v>200749</v>
      </c>
      <c r="M29" s="292">
        <v>202955</v>
      </c>
    </row>
    <row r="30" spans="1:13" ht="16.5">
      <c r="A30" s="163"/>
      <c r="B30" s="110"/>
      <c r="C30" s="4"/>
      <c r="D30" s="4"/>
      <c r="E30" s="78"/>
      <c r="F30" s="170"/>
      <c r="G30" s="182"/>
      <c r="H30" s="291" t="s">
        <v>222</v>
      </c>
      <c r="I30" s="291" t="s">
        <v>64</v>
      </c>
      <c r="J30" s="291" t="s">
        <v>309</v>
      </c>
      <c r="K30" s="291" t="s">
        <v>310</v>
      </c>
      <c r="L30" s="292">
        <v>4456</v>
      </c>
      <c r="M30" s="292">
        <v>0</v>
      </c>
    </row>
    <row r="31" spans="1:13" ht="16.5">
      <c r="A31" s="163"/>
      <c r="B31" s="248" t="str">
        <f aca="true" t="shared" si="8" ref="B31:B40">J28</f>
        <v>541</v>
      </c>
      <c r="C31" s="255" t="str">
        <f aca="true" t="shared" si="9" ref="C31:C40">K28</f>
        <v>Medicinal Pharmacy Products</v>
      </c>
      <c r="D31" s="249">
        <f aca="true" t="shared" si="10" ref="D31:D40">L28</f>
        <v>73532</v>
      </c>
      <c r="E31" s="250">
        <f aca="true" t="shared" si="11" ref="E31:E40">M28</f>
        <v>85344</v>
      </c>
      <c r="F31" s="170"/>
      <c r="G31" s="182"/>
      <c r="H31" s="291" t="s">
        <v>222</v>
      </c>
      <c r="I31" s="291" t="s">
        <v>64</v>
      </c>
      <c r="J31" s="291" t="s">
        <v>287</v>
      </c>
      <c r="K31" s="291" t="s">
        <v>288</v>
      </c>
      <c r="L31" s="292">
        <v>2259</v>
      </c>
      <c r="M31" s="292">
        <v>4775</v>
      </c>
    </row>
    <row r="32" spans="1:13" ht="16.5">
      <c r="A32" s="163"/>
      <c r="B32" s="248" t="str">
        <f t="shared" si="8"/>
        <v>542</v>
      </c>
      <c r="C32" s="255" t="str">
        <f t="shared" si="9"/>
        <v>Medicaments Including Vet. Med.</v>
      </c>
      <c r="D32" s="249">
        <f t="shared" si="10"/>
        <v>200749</v>
      </c>
      <c r="E32" s="250">
        <f t="shared" si="11"/>
        <v>202955</v>
      </c>
      <c r="F32" s="170"/>
      <c r="G32" s="182"/>
      <c r="H32" s="291" t="s">
        <v>222</v>
      </c>
      <c r="I32" s="291" t="s">
        <v>64</v>
      </c>
      <c r="J32" s="291" t="s">
        <v>262</v>
      </c>
      <c r="K32" s="291" t="s">
        <v>263</v>
      </c>
      <c r="L32" s="292">
        <v>485591</v>
      </c>
      <c r="M32" s="292">
        <v>10195</v>
      </c>
    </row>
    <row r="33" spans="2:13" ht="16.5">
      <c r="B33" s="248" t="str">
        <f t="shared" si="8"/>
        <v>582</v>
      </c>
      <c r="C33" s="255" t="str">
        <f t="shared" si="9"/>
        <v>Plates, Film, Foil Of Plastic</v>
      </c>
      <c r="D33" s="249">
        <f t="shared" si="10"/>
        <v>4456</v>
      </c>
      <c r="E33" s="250">
        <f t="shared" si="11"/>
        <v>0</v>
      </c>
      <c r="F33" s="170"/>
      <c r="G33" s="182"/>
      <c r="H33" s="291" t="s">
        <v>222</v>
      </c>
      <c r="I33" s="291" t="s">
        <v>64</v>
      </c>
      <c r="J33" s="291" t="s">
        <v>319</v>
      </c>
      <c r="K33" s="291" t="s">
        <v>320</v>
      </c>
      <c r="L33" s="292">
        <v>33081</v>
      </c>
      <c r="M33" s="292">
        <v>1711</v>
      </c>
    </row>
    <row r="34" spans="1:13" ht="16.5">
      <c r="A34" s="163"/>
      <c r="B34" s="248" t="str">
        <f t="shared" si="8"/>
        <v>598</v>
      </c>
      <c r="C34" s="255" t="str">
        <f t="shared" si="9"/>
        <v>Misc. Chemical Products</v>
      </c>
      <c r="D34" s="249">
        <f t="shared" si="10"/>
        <v>2259</v>
      </c>
      <c r="E34" s="250">
        <f t="shared" si="11"/>
        <v>4775</v>
      </c>
      <c r="F34" s="170"/>
      <c r="G34" s="182"/>
      <c r="H34" s="291" t="s">
        <v>222</v>
      </c>
      <c r="I34" s="291" t="s">
        <v>64</v>
      </c>
      <c r="J34" s="291" t="s">
        <v>291</v>
      </c>
      <c r="K34" s="291" t="s">
        <v>292</v>
      </c>
      <c r="L34" s="292">
        <v>17255</v>
      </c>
      <c r="M34" s="292">
        <v>8640</v>
      </c>
    </row>
    <row r="35" spans="1:13" ht="16.5">
      <c r="A35" s="172" t="str">
        <f>I37</f>
        <v>GRENADA</v>
      </c>
      <c r="B35" s="248" t="str">
        <f t="shared" si="8"/>
        <v>642</v>
      </c>
      <c r="C35" s="255" t="str">
        <f t="shared" si="9"/>
        <v>Articles Of Paper</v>
      </c>
      <c r="D35" s="249">
        <f t="shared" si="10"/>
        <v>485591</v>
      </c>
      <c r="E35" s="250">
        <f t="shared" si="11"/>
        <v>10195</v>
      </c>
      <c r="F35" s="170"/>
      <c r="G35" s="182"/>
      <c r="H35" s="291" t="s">
        <v>222</v>
      </c>
      <c r="I35" s="291" t="s">
        <v>64</v>
      </c>
      <c r="J35" s="291" t="s">
        <v>370</v>
      </c>
      <c r="K35" s="291" t="s">
        <v>371</v>
      </c>
      <c r="L35" s="292">
        <v>4877</v>
      </c>
      <c r="M35" s="292">
        <v>964</v>
      </c>
    </row>
    <row r="36" spans="1:13" ht="16.5">
      <c r="A36" s="163"/>
      <c r="B36" s="248" t="str">
        <f t="shared" si="8"/>
        <v>848</v>
      </c>
      <c r="C36" s="255" t="str">
        <f t="shared" si="9"/>
        <v>Headgear-Non Textile Clothing</v>
      </c>
      <c r="D36" s="249">
        <f t="shared" si="10"/>
        <v>33081</v>
      </c>
      <c r="E36" s="250">
        <f t="shared" si="11"/>
        <v>1711</v>
      </c>
      <c r="F36" s="170"/>
      <c r="G36" s="182"/>
      <c r="H36" s="291" t="s">
        <v>222</v>
      </c>
      <c r="I36" s="291" t="s">
        <v>64</v>
      </c>
      <c r="J36" s="291" t="s">
        <v>372</v>
      </c>
      <c r="K36" s="291" t="s">
        <v>373</v>
      </c>
      <c r="L36" s="292">
        <v>4983</v>
      </c>
      <c r="M36" s="292">
        <v>0</v>
      </c>
    </row>
    <row r="37" spans="1:13" ht="16.5">
      <c r="A37" s="163"/>
      <c r="B37" s="248" t="str">
        <f t="shared" si="8"/>
        <v>872</v>
      </c>
      <c r="C37" s="255" t="str">
        <f t="shared" si="9"/>
        <v>Medical Appliances</v>
      </c>
      <c r="D37" s="249">
        <f t="shared" si="10"/>
        <v>17255</v>
      </c>
      <c r="E37" s="250">
        <f t="shared" si="11"/>
        <v>8640</v>
      </c>
      <c r="H37" s="291" t="s">
        <v>222</v>
      </c>
      <c r="I37" s="291" t="s">
        <v>64</v>
      </c>
      <c r="J37" s="291" t="s">
        <v>269</v>
      </c>
      <c r="K37" s="291" t="s">
        <v>270</v>
      </c>
      <c r="L37" s="292">
        <v>7334</v>
      </c>
      <c r="M37" s="292">
        <v>2115</v>
      </c>
    </row>
    <row r="38" spans="2:13" ht="16.5">
      <c r="B38" s="248" t="str">
        <f t="shared" si="8"/>
        <v>874</v>
      </c>
      <c r="C38" s="255" t="str">
        <f t="shared" si="9"/>
        <v>Measuring Checking Instruments</v>
      </c>
      <c r="D38" s="249">
        <f t="shared" si="10"/>
        <v>4877</v>
      </c>
      <c r="E38" s="250">
        <f t="shared" si="11"/>
        <v>964</v>
      </c>
      <c r="H38" s="291" t="s">
        <v>228</v>
      </c>
      <c r="I38" s="291" t="s">
        <v>71</v>
      </c>
      <c r="J38" s="291" t="s">
        <v>92</v>
      </c>
      <c r="K38" s="291" t="s">
        <v>380</v>
      </c>
      <c r="L38" s="292">
        <v>18908</v>
      </c>
      <c r="M38" s="292">
        <v>0</v>
      </c>
    </row>
    <row r="39" spans="1:13" ht="16.5">
      <c r="A39" s="163"/>
      <c r="B39" s="248" t="str">
        <f t="shared" si="8"/>
        <v>885</v>
      </c>
      <c r="C39" s="255" t="str">
        <f t="shared" si="9"/>
        <v>Watches And Clocks</v>
      </c>
      <c r="D39" s="249">
        <f t="shared" si="10"/>
        <v>4983</v>
      </c>
      <c r="E39" s="250">
        <f t="shared" si="11"/>
        <v>0</v>
      </c>
      <c r="H39" s="291" t="s">
        <v>228</v>
      </c>
      <c r="I39" s="291" t="s">
        <v>71</v>
      </c>
      <c r="J39" s="291" t="s">
        <v>376</v>
      </c>
      <c r="K39" s="291" t="s">
        <v>377</v>
      </c>
      <c r="L39" s="292">
        <v>60118</v>
      </c>
      <c r="M39" s="292">
        <v>44685</v>
      </c>
    </row>
    <row r="40" spans="1:13" ht="16.5">
      <c r="A40" s="69"/>
      <c r="B40" s="248" t="str">
        <f t="shared" si="8"/>
        <v>893</v>
      </c>
      <c r="C40" s="255" t="str">
        <f t="shared" si="9"/>
        <v>Articles Of Plastic</v>
      </c>
      <c r="D40" s="249">
        <f t="shared" si="10"/>
        <v>7334</v>
      </c>
      <c r="E40" s="250">
        <f t="shared" si="11"/>
        <v>2115</v>
      </c>
      <c r="H40" s="291" t="s">
        <v>228</v>
      </c>
      <c r="I40" s="291" t="s">
        <v>71</v>
      </c>
      <c r="J40" s="291" t="s">
        <v>284</v>
      </c>
      <c r="K40" s="291" t="s">
        <v>285</v>
      </c>
      <c r="L40" s="292">
        <v>473885</v>
      </c>
      <c r="M40" s="292">
        <v>359210</v>
      </c>
    </row>
    <row r="41" spans="1:13" ht="16.5">
      <c r="A41" s="185"/>
      <c r="B41" s="110"/>
      <c r="C41" s="4"/>
      <c r="D41" s="4"/>
      <c r="E41" s="78"/>
      <c r="F41" s="164"/>
      <c r="G41" s="165"/>
      <c r="H41" s="291" t="s">
        <v>228</v>
      </c>
      <c r="I41" s="291" t="s">
        <v>71</v>
      </c>
      <c r="J41" s="291" t="s">
        <v>260</v>
      </c>
      <c r="K41" s="291" t="s">
        <v>261</v>
      </c>
      <c r="L41" s="292">
        <v>18240</v>
      </c>
      <c r="M41" s="292">
        <v>3091</v>
      </c>
    </row>
    <row r="42" spans="1:13" ht="16.5">
      <c r="A42" s="186"/>
      <c r="B42" s="248" t="str">
        <f aca="true" t="shared" si="12" ref="B42:B51">J38</f>
        <v>533</v>
      </c>
      <c r="C42" s="255" t="str">
        <f aca="true" t="shared" si="13" ref="C42:C51">K38</f>
        <v>Pigments, Paints, Varnishes</v>
      </c>
      <c r="D42" s="249">
        <f aca="true" t="shared" si="14" ref="D42:D51">L38</f>
        <v>18908</v>
      </c>
      <c r="E42" s="250">
        <f aca="true" t="shared" si="15" ref="E42:E51">M38</f>
        <v>0</v>
      </c>
      <c r="F42" s="164"/>
      <c r="G42" s="165"/>
      <c r="H42" s="291" t="s">
        <v>228</v>
      </c>
      <c r="I42" s="291" t="s">
        <v>71</v>
      </c>
      <c r="J42" s="291" t="s">
        <v>96</v>
      </c>
      <c r="K42" s="291" t="s">
        <v>281</v>
      </c>
      <c r="L42" s="292">
        <v>44284</v>
      </c>
      <c r="M42" s="292">
        <v>42726</v>
      </c>
    </row>
    <row r="43" spans="1:13" ht="16.5">
      <c r="A43" s="186"/>
      <c r="B43" s="248" t="str">
        <f t="shared" si="12"/>
        <v>541</v>
      </c>
      <c r="C43" s="255" t="str">
        <f t="shared" si="13"/>
        <v>Medicinal Pharmacy Products</v>
      </c>
      <c r="D43" s="249">
        <f t="shared" si="14"/>
        <v>60118</v>
      </c>
      <c r="E43" s="250">
        <f t="shared" si="15"/>
        <v>44685</v>
      </c>
      <c r="F43" s="275"/>
      <c r="G43" s="165"/>
      <c r="H43" s="291" t="s">
        <v>228</v>
      </c>
      <c r="I43" s="291" t="s">
        <v>71</v>
      </c>
      <c r="J43" s="291" t="s">
        <v>378</v>
      </c>
      <c r="K43" s="291" t="s">
        <v>379</v>
      </c>
      <c r="L43" s="292">
        <v>17067</v>
      </c>
      <c r="M43" s="292">
        <v>25736</v>
      </c>
    </row>
    <row r="44" spans="2:13" ht="16.5">
      <c r="B44" s="248" t="str">
        <f t="shared" si="12"/>
        <v>542</v>
      </c>
      <c r="C44" s="255" t="str">
        <f t="shared" si="13"/>
        <v>Medicaments Including Vet. Med.</v>
      </c>
      <c r="D44" s="249">
        <f t="shared" si="14"/>
        <v>473885</v>
      </c>
      <c r="E44" s="250">
        <f t="shared" si="15"/>
        <v>359210</v>
      </c>
      <c r="F44" s="275"/>
      <c r="G44" s="165"/>
      <c r="H44" s="291" t="s">
        <v>228</v>
      </c>
      <c r="I44" s="291" t="s">
        <v>71</v>
      </c>
      <c r="J44" s="291" t="s">
        <v>381</v>
      </c>
      <c r="K44" s="291" t="s">
        <v>382</v>
      </c>
      <c r="L44" s="292">
        <v>40254</v>
      </c>
      <c r="M44" s="292">
        <v>40596</v>
      </c>
    </row>
    <row r="45" spans="1:13" ht="16.5">
      <c r="A45" s="186"/>
      <c r="B45" s="248" t="str">
        <f t="shared" si="12"/>
        <v>553</v>
      </c>
      <c r="C45" s="255" t="str">
        <f t="shared" si="13"/>
        <v>Perfumery, Cosmetics</v>
      </c>
      <c r="D45" s="249">
        <f t="shared" si="14"/>
        <v>18240</v>
      </c>
      <c r="E45" s="250">
        <f t="shared" si="15"/>
        <v>3091</v>
      </c>
      <c r="F45" s="164"/>
      <c r="G45" s="165"/>
      <c r="H45" s="291" t="s">
        <v>228</v>
      </c>
      <c r="I45" s="291" t="s">
        <v>71</v>
      </c>
      <c r="J45" s="291" t="s">
        <v>319</v>
      </c>
      <c r="K45" s="291" t="s">
        <v>320</v>
      </c>
      <c r="L45" s="292">
        <v>17657</v>
      </c>
      <c r="M45" s="292">
        <v>39926</v>
      </c>
    </row>
    <row r="46" spans="1:13" ht="16.5">
      <c r="A46" s="172" t="str">
        <f>I47</f>
        <v>ST. LUCIA</v>
      </c>
      <c r="B46" s="248" t="str">
        <f t="shared" si="12"/>
        <v>554</v>
      </c>
      <c r="C46" s="255" t="str">
        <f t="shared" si="13"/>
        <v>Soaps, Cleaning Prep.</v>
      </c>
      <c r="D46" s="249">
        <f t="shared" si="14"/>
        <v>44284</v>
      </c>
      <c r="E46" s="250">
        <f t="shared" si="15"/>
        <v>42726</v>
      </c>
      <c r="F46" s="170"/>
      <c r="G46" s="182"/>
      <c r="H46" s="291" t="s">
        <v>228</v>
      </c>
      <c r="I46" s="291" t="s">
        <v>71</v>
      </c>
      <c r="J46" s="291" t="s">
        <v>370</v>
      </c>
      <c r="K46" s="291" t="s">
        <v>371</v>
      </c>
      <c r="L46" s="292">
        <v>11598</v>
      </c>
      <c r="M46" s="292">
        <v>12572</v>
      </c>
    </row>
    <row r="47" spans="1:13" ht="16.5" customHeight="1">
      <c r="A47" s="186"/>
      <c r="B47" s="248" t="str">
        <f t="shared" si="12"/>
        <v>641</v>
      </c>
      <c r="C47" s="255" t="str">
        <f t="shared" si="13"/>
        <v>Paper And Paper Products</v>
      </c>
      <c r="D47" s="249">
        <f t="shared" si="14"/>
        <v>17067</v>
      </c>
      <c r="E47" s="250">
        <f t="shared" si="15"/>
        <v>25736</v>
      </c>
      <c r="F47" s="157"/>
      <c r="G47" s="151"/>
      <c r="H47" s="291" t="s">
        <v>228</v>
      </c>
      <c r="I47" s="291" t="s">
        <v>71</v>
      </c>
      <c r="J47" s="291" t="s">
        <v>372</v>
      </c>
      <c r="K47" s="291" t="s">
        <v>373</v>
      </c>
      <c r="L47" s="292">
        <v>13069</v>
      </c>
      <c r="M47" s="292">
        <v>0</v>
      </c>
    </row>
    <row r="48" spans="1:13" ht="16.5" customHeight="1">
      <c r="A48" s="186"/>
      <c r="B48" s="248" t="str">
        <f t="shared" si="12"/>
        <v>665</v>
      </c>
      <c r="C48" s="255" t="str">
        <f t="shared" si="13"/>
        <v>Glassware</v>
      </c>
      <c r="D48" s="249">
        <f t="shared" si="14"/>
        <v>40254</v>
      </c>
      <c r="E48" s="250">
        <f t="shared" si="15"/>
        <v>40596</v>
      </c>
      <c r="F48" s="157"/>
      <c r="G48" s="151"/>
      <c r="H48" s="277"/>
      <c r="I48" s="277"/>
      <c r="J48" s="277"/>
      <c r="K48" s="277"/>
      <c r="L48" s="278"/>
      <c r="M48" s="278"/>
    </row>
    <row r="49" spans="1:13" ht="16.5">
      <c r="A49" s="186"/>
      <c r="B49" s="248" t="str">
        <f t="shared" si="12"/>
        <v>848</v>
      </c>
      <c r="C49" s="255" t="str">
        <f t="shared" si="13"/>
        <v>Headgear-Non Textile Clothing</v>
      </c>
      <c r="D49" s="249">
        <f t="shared" si="14"/>
        <v>17657</v>
      </c>
      <c r="E49" s="250">
        <f t="shared" si="15"/>
        <v>39926</v>
      </c>
      <c r="F49" s="157"/>
      <c r="G49" s="151"/>
      <c r="H49" s="277"/>
      <c r="I49" s="277"/>
      <c r="J49" s="277"/>
      <c r="K49" s="277"/>
      <c r="L49" s="278"/>
      <c r="M49" s="278"/>
    </row>
    <row r="50" spans="1:13" ht="16.5">
      <c r="A50" s="186"/>
      <c r="B50" s="248" t="str">
        <f t="shared" si="12"/>
        <v>874</v>
      </c>
      <c r="C50" s="255" t="str">
        <f t="shared" si="13"/>
        <v>Measuring Checking Instruments</v>
      </c>
      <c r="D50" s="249">
        <f t="shared" si="14"/>
        <v>11598</v>
      </c>
      <c r="E50" s="250">
        <f t="shared" si="15"/>
        <v>12572</v>
      </c>
      <c r="F50" s="164"/>
      <c r="G50" s="165"/>
      <c r="H50" s="277"/>
      <c r="I50" s="277"/>
      <c r="J50" s="277"/>
      <c r="K50" s="277"/>
      <c r="L50" s="278"/>
      <c r="M50" s="278"/>
    </row>
    <row r="51" spans="1:13" ht="16.5">
      <c r="A51" s="69"/>
      <c r="B51" s="251" t="str">
        <f t="shared" si="12"/>
        <v>885</v>
      </c>
      <c r="C51" s="256" t="str">
        <f t="shared" si="13"/>
        <v>Watches And Clocks</v>
      </c>
      <c r="D51" s="252">
        <f t="shared" si="14"/>
        <v>13069</v>
      </c>
      <c r="E51" s="253">
        <f t="shared" si="15"/>
        <v>0</v>
      </c>
      <c r="F51" s="164"/>
      <c r="G51" s="165"/>
      <c r="H51" s="277"/>
      <c r="I51" s="277"/>
      <c r="J51" s="277"/>
      <c r="K51" s="277"/>
      <c r="L51" s="278"/>
      <c r="M51" s="278"/>
    </row>
    <row r="52" spans="1:13" ht="16.5">
      <c r="A52" s="186"/>
      <c r="B52" s="249"/>
      <c r="C52" s="255"/>
      <c r="D52" s="249"/>
      <c r="E52" s="249"/>
      <c r="F52" s="164"/>
      <c r="G52" s="165"/>
      <c r="H52" s="277"/>
      <c r="I52" s="277"/>
      <c r="J52" s="277"/>
      <c r="K52" s="277"/>
      <c r="L52" s="278"/>
      <c r="M52" s="278"/>
    </row>
    <row r="53" spans="1:13" ht="16.5">
      <c r="A53" s="161"/>
      <c r="B53" s="249"/>
      <c r="C53" s="255"/>
      <c r="D53" s="249"/>
      <c r="E53" s="249"/>
      <c r="F53" s="164"/>
      <c r="G53" s="165"/>
      <c r="H53" s="277"/>
      <c r="I53" s="277"/>
      <c r="J53" s="277"/>
      <c r="K53" s="277"/>
      <c r="L53" s="278"/>
      <c r="M53" s="278"/>
    </row>
    <row r="54" spans="1:13" ht="16.5">
      <c r="A54" s="161"/>
      <c r="B54" s="249"/>
      <c r="C54" s="255"/>
      <c r="D54" s="249"/>
      <c r="E54" s="249"/>
      <c r="F54" s="164"/>
      <c r="G54" s="165"/>
      <c r="H54" s="277"/>
      <c r="I54" s="277"/>
      <c r="J54" s="277"/>
      <c r="K54" s="277"/>
      <c r="L54" s="278"/>
      <c r="M54" s="278"/>
    </row>
    <row r="55" spans="2:13" ht="16.5">
      <c r="B55" s="249"/>
      <c r="C55" s="255"/>
      <c r="D55" s="249"/>
      <c r="E55" s="249"/>
      <c r="F55" s="164"/>
      <c r="G55" s="165"/>
      <c r="H55" s="277"/>
      <c r="I55" s="277"/>
      <c r="J55" s="277"/>
      <c r="K55" s="277"/>
      <c r="L55" s="278"/>
      <c r="M55" s="278"/>
    </row>
    <row r="56" spans="1:10" ht="16.5">
      <c r="A56" s="161"/>
      <c r="B56" s="249"/>
      <c r="C56" s="255"/>
      <c r="D56" s="249"/>
      <c r="E56" s="249"/>
      <c r="F56" s="164"/>
      <c r="G56" s="165"/>
      <c r="H56" s="155"/>
      <c r="I56" s="156"/>
      <c r="J56" s="156"/>
    </row>
    <row r="57" spans="1:10" ht="16.5">
      <c r="A57" s="161"/>
      <c r="B57" s="249"/>
      <c r="C57" s="255"/>
      <c r="D57" s="249"/>
      <c r="E57" s="249"/>
      <c r="F57" s="164"/>
      <c r="G57" s="165"/>
      <c r="H57" s="155"/>
      <c r="I57" s="156"/>
      <c r="J57" s="156"/>
    </row>
    <row r="58" spans="1:10" ht="16.5">
      <c r="A58" s="161"/>
      <c r="B58" s="249"/>
      <c r="C58" s="255"/>
      <c r="D58" s="249"/>
      <c r="E58" s="249"/>
      <c r="F58" s="164"/>
      <c r="G58" s="165"/>
      <c r="H58" s="155"/>
      <c r="I58" s="156"/>
      <c r="J58" s="156"/>
    </row>
    <row r="59" spans="1:10" ht="16.5">
      <c r="A59" s="161"/>
      <c r="B59" s="249"/>
      <c r="C59" s="255"/>
      <c r="D59" s="249"/>
      <c r="E59" s="249"/>
      <c r="F59" s="164"/>
      <c r="G59" s="165"/>
      <c r="H59" s="155"/>
      <c r="I59" s="156"/>
      <c r="J59" s="156"/>
    </row>
    <row r="60" spans="1:10" ht="16.5">
      <c r="A60" s="161"/>
      <c r="B60" s="249"/>
      <c r="C60" s="255"/>
      <c r="D60" s="249"/>
      <c r="E60" s="249"/>
      <c r="F60" s="157"/>
      <c r="G60" s="151"/>
      <c r="H60" s="155"/>
      <c r="I60" s="156"/>
      <c r="J60" s="156"/>
    </row>
    <row r="61" spans="1:10" ht="16.5">
      <c r="A61" s="151"/>
      <c r="B61" s="197"/>
      <c r="C61" s="151"/>
      <c r="D61" s="228"/>
      <c r="E61" s="228"/>
      <c r="F61" s="157"/>
      <c r="G61" s="151"/>
      <c r="H61" s="155"/>
      <c r="I61" s="156"/>
      <c r="J61" s="156"/>
    </row>
    <row r="62" spans="1:10" ht="16.5">
      <c r="A62" s="151"/>
      <c r="B62" s="197"/>
      <c r="C62" s="151"/>
      <c r="D62" s="228"/>
      <c r="E62" s="228"/>
      <c r="F62" s="157"/>
      <c r="G62" s="151"/>
      <c r="H62" s="155"/>
      <c r="I62" s="156"/>
      <c r="J62" s="156"/>
    </row>
    <row r="63" spans="1:10" ht="16.5">
      <c r="A63" s="151"/>
      <c r="B63" s="197"/>
      <c r="C63" s="151"/>
      <c r="D63" s="228"/>
      <c r="E63" s="229"/>
      <c r="F63" s="276"/>
      <c r="G63" s="151"/>
      <c r="H63" s="155"/>
      <c r="I63" s="156"/>
      <c r="J63" s="156"/>
    </row>
    <row r="64" spans="1:10" ht="16.5">
      <c r="A64" s="152"/>
      <c r="B64" s="197"/>
      <c r="C64" s="153"/>
      <c r="D64" s="154"/>
      <c r="E64" s="155"/>
      <c r="F64" s="196"/>
      <c r="G64" s="151"/>
      <c r="H64" s="155"/>
      <c r="I64" s="156"/>
      <c r="J64" s="156"/>
    </row>
    <row r="65" spans="1:10" ht="16.5">
      <c r="A65" s="152"/>
      <c r="B65" s="197"/>
      <c r="C65" s="153"/>
      <c r="D65" s="158"/>
      <c r="E65" s="155"/>
      <c r="F65" s="196"/>
      <c r="G65" s="151"/>
      <c r="H65" s="155"/>
      <c r="I65" s="156"/>
      <c r="J65" s="156"/>
    </row>
    <row r="66" spans="1:10" ht="16.5">
      <c r="A66" s="152"/>
      <c r="B66" s="197"/>
      <c r="C66" s="152"/>
      <c r="D66" s="152"/>
      <c r="E66" s="155"/>
      <c r="F66" s="196"/>
      <c r="G66" s="151"/>
      <c r="H66" s="155"/>
      <c r="I66" s="156"/>
      <c r="J66" s="156"/>
    </row>
    <row r="67" spans="1:10" ht="15">
      <c r="A67" s="198"/>
      <c r="B67" s="199"/>
      <c r="C67" s="198"/>
      <c r="D67" s="198"/>
      <c r="E67" s="200"/>
      <c r="F67" s="196"/>
      <c r="G67" s="151"/>
      <c r="H67" s="155"/>
      <c r="I67" s="156"/>
      <c r="J67" s="156"/>
    </row>
    <row r="68" spans="1:10" ht="16.5">
      <c r="A68" s="162"/>
      <c r="B68" s="197"/>
      <c r="C68" s="4"/>
      <c r="D68" s="162"/>
      <c r="E68" s="151"/>
      <c r="F68" s="201"/>
      <c r="G68" s="151"/>
      <c r="H68" s="155"/>
      <c r="I68" s="156"/>
      <c r="J68" s="156"/>
    </row>
    <row r="69" spans="1:10" ht="15.75">
      <c r="A69" s="4"/>
      <c r="B69" s="202"/>
      <c r="C69" s="203"/>
      <c r="D69" s="204"/>
      <c r="E69" s="187"/>
      <c r="F69" s="205"/>
      <c r="G69" s="188"/>
      <c r="H69" s="156"/>
      <c r="I69" s="156"/>
      <c r="J69" s="156"/>
    </row>
    <row r="70" spans="1:10" ht="16.5">
      <c r="A70" s="166"/>
      <c r="B70" s="202"/>
      <c r="C70" s="203"/>
      <c r="D70" s="204"/>
      <c r="E70" s="155"/>
      <c r="F70" s="205"/>
      <c r="G70" s="156"/>
      <c r="H70" s="156"/>
      <c r="I70" s="156"/>
      <c r="J70" s="156"/>
    </row>
    <row r="71" spans="1:10" ht="15.75">
      <c r="A71" s="169"/>
      <c r="B71" s="202"/>
      <c r="C71" s="203"/>
      <c r="D71" s="204"/>
      <c r="E71" s="155"/>
      <c r="F71" s="205"/>
      <c r="G71" s="156"/>
      <c r="H71" s="156"/>
      <c r="I71" s="156"/>
      <c r="J71" s="156"/>
    </row>
    <row r="72" spans="1:10" ht="15.75">
      <c r="A72" s="169"/>
      <c r="B72" s="202"/>
      <c r="C72" s="203"/>
      <c r="D72" s="204"/>
      <c r="E72" s="155"/>
      <c r="F72" s="205"/>
      <c r="G72" s="156"/>
      <c r="H72" s="156"/>
      <c r="I72" s="156"/>
      <c r="J72" s="156"/>
    </row>
    <row r="73" spans="1:10" ht="16.5">
      <c r="A73" s="166"/>
      <c r="B73" s="202"/>
      <c r="C73" s="203"/>
      <c r="D73" s="204"/>
      <c r="E73" s="155"/>
      <c r="F73" s="205"/>
      <c r="G73" s="156"/>
      <c r="H73" s="156"/>
      <c r="I73" s="156"/>
      <c r="J73" s="156"/>
    </row>
    <row r="74" spans="1:10" ht="16.5">
      <c r="A74" s="206"/>
      <c r="B74" s="202"/>
      <c r="C74" s="203"/>
      <c r="D74" s="204"/>
      <c r="E74" s="155"/>
      <c r="F74" s="205"/>
      <c r="G74" s="156"/>
      <c r="H74" s="156"/>
      <c r="I74" s="156"/>
      <c r="J74" s="156"/>
    </row>
    <row r="75" spans="1:10" ht="16.5">
      <c r="A75" s="206"/>
      <c r="B75" s="202"/>
      <c r="C75" s="203"/>
      <c r="D75" s="204"/>
      <c r="E75" s="155"/>
      <c r="F75" s="205"/>
      <c r="G75" s="156"/>
      <c r="H75" s="156"/>
      <c r="I75" s="156"/>
      <c r="J75" s="156"/>
    </row>
    <row r="76" spans="1:10" ht="15.75">
      <c r="A76" s="4"/>
      <c r="B76" s="202"/>
      <c r="C76" s="203"/>
      <c r="D76" s="204"/>
      <c r="E76" s="155"/>
      <c r="F76" s="205"/>
      <c r="G76" s="156"/>
      <c r="H76" s="156"/>
      <c r="I76" s="156"/>
      <c r="J76" s="156"/>
    </row>
    <row r="77" spans="1:10" ht="15.75">
      <c r="A77" s="169"/>
      <c r="B77" s="202"/>
      <c r="C77" s="203"/>
      <c r="D77" s="204"/>
      <c r="E77" s="155"/>
      <c r="F77" s="205"/>
      <c r="G77" s="156"/>
      <c r="H77" s="156"/>
      <c r="I77" s="156"/>
      <c r="J77" s="156"/>
    </row>
    <row r="78" spans="1:10" ht="15.75">
      <c r="A78" s="169"/>
      <c r="B78" s="202"/>
      <c r="C78" s="203"/>
      <c r="D78" s="204"/>
      <c r="E78" s="155"/>
      <c r="F78" s="205"/>
      <c r="G78" s="156"/>
      <c r="H78" s="156"/>
      <c r="I78" s="156"/>
      <c r="J78" s="156"/>
    </row>
    <row r="79" spans="1:10" ht="15.75">
      <c r="A79" s="169"/>
      <c r="B79" s="207"/>
      <c r="C79" s="203"/>
      <c r="D79" s="208"/>
      <c r="E79" s="155"/>
      <c r="F79" s="205"/>
      <c r="G79" s="156"/>
      <c r="H79" s="156"/>
      <c r="I79" s="156"/>
      <c r="J79" s="156"/>
    </row>
    <row r="80" spans="1:10" ht="15.75">
      <c r="A80" s="4"/>
      <c r="B80" s="202"/>
      <c r="C80" s="203"/>
      <c r="D80" s="204"/>
      <c r="E80" s="155"/>
      <c r="F80" s="205"/>
      <c r="G80" s="156"/>
      <c r="H80" s="156"/>
      <c r="I80" s="156"/>
      <c r="J80" s="156"/>
    </row>
    <row r="81" spans="1:10" ht="16.5">
      <c r="A81" s="166"/>
      <c r="B81" s="202"/>
      <c r="C81" s="203"/>
      <c r="D81" s="204"/>
      <c r="E81" s="155"/>
      <c r="F81" s="205"/>
      <c r="G81" s="156"/>
      <c r="H81" s="156"/>
      <c r="I81" s="156"/>
      <c r="J81" s="156"/>
    </row>
    <row r="82" spans="1:10" ht="16.5">
      <c r="A82" s="166"/>
      <c r="B82" s="202"/>
      <c r="C82" s="203"/>
      <c r="D82" s="204"/>
      <c r="E82" s="155"/>
      <c r="F82" s="205"/>
      <c r="G82" s="156"/>
      <c r="H82" s="156"/>
      <c r="I82" s="156"/>
      <c r="J82" s="156"/>
    </row>
    <row r="83" spans="1:10" ht="16.5">
      <c r="A83" s="166"/>
      <c r="B83" s="202"/>
      <c r="C83" s="203"/>
      <c r="D83" s="204"/>
      <c r="E83" s="155"/>
      <c r="F83" s="205"/>
      <c r="G83" s="156"/>
      <c r="H83" s="156"/>
      <c r="I83" s="156"/>
      <c r="J83" s="156"/>
    </row>
    <row r="84" spans="1:10" ht="16.5">
      <c r="A84" s="209"/>
      <c r="B84" s="202"/>
      <c r="C84" s="203"/>
      <c r="D84" s="204"/>
      <c r="E84" s="155"/>
      <c r="F84" s="205"/>
      <c r="G84" s="156"/>
      <c r="H84" s="156"/>
      <c r="I84" s="156"/>
      <c r="J84" s="156"/>
    </row>
    <row r="85" spans="1:10" ht="16.5">
      <c r="A85" s="166"/>
      <c r="B85" s="202"/>
      <c r="C85" s="203"/>
      <c r="D85" s="204"/>
      <c r="E85" s="155"/>
      <c r="F85" s="205"/>
      <c r="G85" s="156"/>
      <c r="H85" s="156"/>
      <c r="I85" s="156"/>
      <c r="J85" s="156"/>
    </row>
    <row r="86" spans="1:10" ht="16.5">
      <c r="A86" s="166"/>
      <c r="B86" s="202"/>
      <c r="C86" s="203"/>
      <c r="D86" s="204"/>
      <c r="E86" s="155"/>
      <c r="F86" s="205"/>
      <c r="G86" s="156"/>
      <c r="H86" s="156"/>
      <c r="I86" s="156"/>
      <c r="J86" s="156"/>
    </row>
    <row r="87" spans="1:10" ht="16.5">
      <c r="A87" s="166"/>
      <c r="B87" s="202"/>
      <c r="C87" s="203"/>
      <c r="D87" s="204"/>
      <c r="E87" s="155"/>
      <c r="F87" s="205"/>
      <c r="G87" s="156"/>
      <c r="H87" s="156"/>
      <c r="I87" s="156"/>
      <c r="J87" s="156"/>
    </row>
    <row r="88" spans="1:10" ht="16.5">
      <c r="A88" s="166"/>
      <c r="B88" s="202"/>
      <c r="C88" s="203"/>
      <c r="D88" s="204"/>
      <c r="E88" s="155"/>
      <c r="F88" s="205"/>
      <c r="G88" s="156"/>
      <c r="H88" s="156"/>
      <c r="I88" s="156"/>
      <c r="J88" s="156"/>
    </row>
    <row r="89" spans="1:10" ht="16.5">
      <c r="A89" s="166"/>
      <c r="B89" s="202"/>
      <c r="C89" s="203"/>
      <c r="D89" s="204"/>
      <c r="E89" s="155"/>
      <c r="F89" s="205"/>
      <c r="G89" s="156"/>
      <c r="H89" s="156"/>
      <c r="I89" s="156"/>
      <c r="J89" s="156"/>
    </row>
    <row r="90" spans="1:10" ht="16.5">
      <c r="A90" s="166"/>
      <c r="B90" s="207"/>
      <c r="C90" s="210"/>
      <c r="D90" s="211"/>
      <c r="E90" s="155"/>
      <c r="F90" s="205"/>
      <c r="G90" s="156"/>
      <c r="H90" s="156"/>
      <c r="I90" s="156"/>
      <c r="J90" s="156"/>
    </row>
    <row r="91" spans="1:10" ht="15.75">
      <c r="A91" s="4"/>
      <c r="B91" s="207"/>
      <c r="C91" s="203"/>
      <c r="D91" s="208"/>
      <c r="E91" s="155"/>
      <c r="F91" s="205"/>
      <c r="G91" s="156"/>
      <c r="H91" s="156"/>
      <c r="I91" s="156"/>
      <c r="J91" s="156"/>
    </row>
    <row r="92" spans="1:10" ht="15.75">
      <c r="A92" s="4"/>
      <c r="B92" s="212"/>
      <c r="C92" s="203"/>
      <c r="D92" s="213"/>
      <c r="E92" s="155"/>
      <c r="F92" s="205"/>
      <c r="G92" s="156"/>
      <c r="H92" s="156"/>
      <c r="I92" s="156"/>
      <c r="J92" s="156"/>
    </row>
    <row r="93" spans="1:10" ht="15.75">
      <c r="A93" s="214"/>
      <c r="B93" s="212"/>
      <c r="C93" s="203"/>
      <c r="D93" s="213"/>
      <c r="E93" s="155"/>
      <c r="F93" s="205"/>
      <c r="G93" s="156"/>
      <c r="H93" s="156"/>
      <c r="I93" s="156"/>
      <c r="J93" s="156"/>
    </row>
    <row r="94" spans="1:10" ht="15.75">
      <c r="A94" s="215"/>
      <c r="B94" s="212"/>
      <c r="C94" s="203"/>
      <c r="D94" s="213"/>
      <c r="E94" s="155"/>
      <c r="F94" s="205"/>
      <c r="G94" s="156"/>
      <c r="H94" s="156"/>
      <c r="I94" s="156"/>
      <c r="J94" s="156"/>
    </row>
    <row r="95" spans="1:10" ht="15.75">
      <c r="A95" s="215"/>
      <c r="B95" s="212"/>
      <c r="C95" s="203"/>
      <c r="D95" s="213"/>
      <c r="E95" s="155"/>
      <c r="F95" s="205"/>
      <c r="G95" s="156"/>
      <c r="H95" s="156"/>
      <c r="I95" s="156"/>
      <c r="J95" s="156"/>
    </row>
    <row r="96" spans="1:10" ht="16.5">
      <c r="A96" s="166"/>
      <c r="B96" s="212"/>
      <c r="C96" s="203"/>
      <c r="D96" s="213"/>
      <c r="E96" s="155"/>
      <c r="F96" s="205"/>
      <c r="G96" s="156"/>
      <c r="H96" s="156"/>
      <c r="I96" s="156"/>
      <c r="J96" s="156"/>
    </row>
    <row r="97" spans="1:10" ht="15.75">
      <c r="A97" s="215"/>
      <c r="B97" s="212"/>
      <c r="C97" s="203"/>
      <c r="D97" s="213"/>
      <c r="E97" s="155"/>
      <c r="F97" s="205"/>
      <c r="G97" s="156"/>
      <c r="H97" s="156"/>
      <c r="I97" s="156"/>
      <c r="J97" s="156"/>
    </row>
    <row r="98" spans="1:10" ht="15.75">
      <c r="A98" s="215"/>
      <c r="B98" s="212"/>
      <c r="C98" s="203"/>
      <c r="D98" s="213"/>
      <c r="E98" s="155"/>
      <c r="F98" s="205"/>
      <c r="G98" s="156"/>
      <c r="H98" s="156"/>
      <c r="I98" s="156"/>
      <c r="J98" s="156"/>
    </row>
    <row r="99" spans="1:10" ht="15.75">
      <c r="A99" s="215"/>
      <c r="B99" s="212"/>
      <c r="C99" s="203"/>
      <c r="D99" s="213"/>
      <c r="E99" s="155"/>
      <c r="F99" s="205"/>
      <c r="G99" s="156"/>
      <c r="H99" s="156"/>
      <c r="I99" s="156"/>
      <c r="J99" s="156"/>
    </row>
    <row r="100" spans="1:10" ht="15.75">
      <c r="A100" s="215"/>
      <c r="B100" s="212"/>
      <c r="C100" s="203"/>
      <c r="D100" s="213"/>
      <c r="E100" s="155"/>
      <c r="F100" s="205"/>
      <c r="G100" s="156"/>
      <c r="H100" s="156"/>
      <c r="I100" s="156"/>
      <c r="J100" s="156"/>
    </row>
    <row r="101" spans="1:10" ht="15.75">
      <c r="A101" s="215"/>
      <c r="B101" s="212"/>
      <c r="C101" s="203"/>
      <c r="D101" s="213"/>
      <c r="E101" s="155"/>
      <c r="F101" s="205"/>
      <c r="G101" s="156"/>
      <c r="H101" s="156"/>
      <c r="I101" s="156"/>
      <c r="J101" s="156"/>
    </row>
    <row r="102" spans="1:10" ht="15.75">
      <c r="A102" s="215"/>
      <c r="B102" s="207"/>
      <c r="C102" s="216"/>
      <c r="D102" s="204"/>
      <c r="E102" s="155"/>
      <c r="F102" s="205"/>
      <c r="G102" s="156"/>
      <c r="H102" s="156"/>
      <c r="I102" s="156"/>
      <c r="J102" s="156"/>
    </row>
    <row r="103" spans="1:10" ht="15.75">
      <c r="A103" s="4"/>
      <c r="B103" s="212"/>
      <c r="C103" s="203"/>
      <c r="D103" s="213"/>
      <c r="E103" s="155"/>
      <c r="F103" s="205"/>
      <c r="G103" s="156"/>
      <c r="H103" s="156"/>
      <c r="I103" s="156"/>
      <c r="J103" s="156"/>
    </row>
    <row r="104" spans="1:10" ht="15.75">
      <c r="A104" s="215"/>
      <c r="B104" s="212"/>
      <c r="C104" s="203"/>
      <c r="D104" s="213"/>
      <c r="E104" s="155"/>
      <c r="F104" s="205"/>
      <c r="G104" s="156"/>
      <c r="H104" s="156"/>
      <c r="I104" s="156"/>
      <c r="J104" s="156"/>
    </row>
    <row r="105" spans="1:10" ht="15.75">
      <c r="A105" s="157"/>
      <c r="B105" s="212"/>
      <c r="C105" s="203"/>
      <c r="D105" s="213"/>
      <c r="E105" s="155"/>
      <c r="F105" s="205"/>
      <c r="G105" s="156"/>
      <c r="H105" s="156"/>
      <c r="I105" s="156"/>
      <c r="J105" s="156"/>
    </row>
    <row r="106" spans="1:10" ht="15.75">
      <c r="A106" s="157"/>
      <c r="B106" s="212"/>
      <c r="C106" s="203"/>
      <c r="D106" s="213"/>
      <c r="E106" s="155"/>
      <c r="F106" s="205"/>
      <c r="G106" s="156"/>
      <c r="H106" s="156"/>
      <c r="I106" s="156"/>
      <c r="J106" s="156"/>
    </row>
    <row r="107" spans="1:10" ht="16.5">
      <c r="A107" s="217"/>
      <c r="B107" s="212"/>
      <c r="C107" s="203"/>
      <c r="D107" s="213"/>
      <c r="E107" s="155"/>
      <c r="F107" s="205"/>
      <c r="G107" s="156"/>
      <c r="H107" s="156"/>
      <c r="I107" s="156"/>
      <c r="J107" s="156"/>
    </row>
    <row r="108" spans="1:10" ht="15.75">
      <c r="A108" s="157"/>
      <c r="B108" s="212"/>
      <c r="C108" s="203"/>
      <c r="D108" s="213"/>
      <c r="E108" s="155"/>
      <c r="F108" s="205"/>
      <c r="G108" s="156"/>
      <c r="H108" s="156"/>
      <c r="I108" s="156"/>
      <c r="J108" s="156"/>
    </row>
    <row r="109" spans="1:10" ht="15.75">
      <c r="A109" s="157"/>
      <c r="B109" s="212"/>
      <c r="C109" s="203"/>
      <c r="D109" s="213"/>
      <c r="E109" s="155"/>
      <c r="F109" s="205"/>
      <c r="G109" s="156"/>
      <c r="H109" s="156"/>
      <c r="I109" s="156"/>
      <c r="J109" s="156"/>
    </row>
    <row r="110" spans="1:10" ht="15.75">
      <c r="A110" s="157"/>
      <c r="B110" s="212"/>
      <c r="C110" s="203"/>
      <c r="D110" s="213"/>
      <c r="E110" s="155"/>
      <c r="F110" s="205"/>
      <c r="G110" s="156"/>
      <c r="H110" s="156"/>
      <c r="I110" s="156"/>
      <c r="J110" s="156"/>
    </row>
    <row r="111" spans="1:10" ht="15.75">
      <c r="A111" s="157"/>
      <c r="B111" s="212"/>
      <c r="C111" s="203"/>
      <c r="D111" s="213"/>
      <c r="E111" s="155"/>
      <c r="F111" s="205"/>
      <c r="G111" s="156"/>
      <c r="H111" s="156"/>
      <c r="I111" s="156"/>
      <c r="J111" s="156"/>
    </row>
    <row r="112" spans="1:10" ht="15.75">
      <c r="A112" s="157"/>
      <c r="B112" s="212"/>
      <c r="C112" s="203"/>
      <c r="D112" s="213"/>
      <c r="E112" s="155"/>
      <c r="F112" s="205"/>
      <c r="G112" s="156"/>
      <c r="H112" s="156"/>
      <c r="I112" s="156"/>
      <c r="J112" s="156"/>
    </row>
    <row r="113" spans="1:10" ht="15.75">
      <c r="A113" s="4"/>
      <c r="B113" s="210"/>
      <c r="C113" s="210"/>
      <c r="D113" s="218"/>
      <c r="E113" s="155"/>
      <c r="F113" s="205"/>
      <c r="G113" s="156"/>
      <c r="H113" s="156"/>
      <c r="I113" s="156"/>
      <c r="J113" s="156"/>
    </row>
    <row r="114" spans="1:10" ht="15.75">
      <c r="A114" s="4"/>
      <c r="B114" s="212"/>
      <c r="C114" s="219"/>
      <c r="D114" s="220"/>
      <c r="E114" s="155"/>
      <c r="F114" s="205"/>
      <c r="G114" s="156"/>
      <c r="H114" s="156"/>
      <c r="I114" s="156"/>
      <c r="J114" s="156"/>
    </row>
    <row r="115" spans="1:10" ht="15.75">
      <c r="A115" s="4"/>
      <c r="B115" s="212"/>
      <c r="C115" s="219"/>
      <c r="D115" s="220"/>
      <c r="E115" s="155"/>
      <c r="F115" s="205"/>
      <c r="G115" s="156"/>
      <c r="H115" s="156"/>
      <c r="I115" s="156"/>
      <c r="J115" s="156"/>
    </row>
    <row r="116" spans="1:10" ht="15.75">
      <c r="A116" s="4"/>
      <c r="B116" s="212"/>
      <c r="C116" s="219"/>
      <c r="D116" s="220"/>
      <c r="E116" s="155"/>
      <c r="F116" s="205"/>
      <c r="G116" s="156"/>
      <c r="H116" s="156"/>
      <c r="I116" s="156"/>
      <c r="J116" s="156"/>
    </row>
    <row r="117" spans="1:10" ht="15.75">
      <c r="A117" s="4"/>
      <c r="B117" s="212"/>
      <c r="C117" s="219"/>
      <c r="D117" s="220"/>
      <c r="E117" s="155"/>
      <c r="F117" s="205"/>
      <c r="G117" s="156"/>
      <c r="H117" s="156"/>
      <c r="I117" s="156"/>
      <c r="J117" s="156"/>
    </row>
    <row r="118" spans="1:10" ht="16.5">
      <c r="A118" s="153"/>
      <c r="B118" s="212"/>
      <c r="C118" s="219"/>
      <c r="D118" s="220"/>
      <c r="E118" s="155"/>
      <c r="F118" s="205"/>
      <c r="G118" s="156"/>
      <c r="H118" s="156"/>
      <c r="I118" s="156"/>
      <c r="J118" s="156"/>
    </row>
    <row r="119" spans="1:10" ht="15.75">
      <c r="A119" s="4"/>
      <c r="B119" s="212"/>
      <c r="C119" s="219"/>
      <c r="D119" s="220"/>
      <c r="E119" s="155"/>
      <c r="F119" s="205"/>
      <c r="G119" s="156"/>
      <c r="H119" s="156"/>
      <c r="I119" s="156"/>
      <c r="J119" s="156"/>
    </row>
    <row r="120" spans="1:10" ht="15.75">
      <c r="A120" s="4"/>
      <c r="B120" s="212"/>
      <c r="C120" s="219"/>
      <c r="D120" s="220"/>
      <c r="E120" s="155"/>
      <c r="F120" s="205"/>
      <c r="G120" s="156"/>
      <c r="H120" s="156"/>
      <c r="I120" s="156"/>
      <c r="J120" s="156"/>
    </row>
    <row r="121" spans="1:10" ht="15.75">
      <c r="A121" s="4"/>
      <c r="B121" s="212"/>
      <c r="C121" s="219"/>
      <c r="D121" s="220"/>
      <c r="E121" s="155"/>
      <c r="F121" s="205"/>
      <c r="G121" s="156"/>
      <c r="H121" s="156"/>
      <c r="I121" s="156"/>
      <c r="J121" s="156"/>
    </row>
    <row r="122" spans="1:10" ht="15.75">
      <c r="A122" s="4"/>
      <c r="B122" s="212"/>
      <c r="C122" s="219"/>
      <c r="D122" s="220"/>
      <c r="E122" s="155"/>
      <c r="F122" s="205"/>
      <c r="G122" s="156"/>
      <c r="H122" s="156"/>
      <c r="I122" s="156"/>
      <c r="J122" s="156"/>
    </row>
    <row r="123" spans="1:10" ht="15.75">
      <c r="A123" s="4"/>
      <c r="B123" s="212"/>
      <c r="C123" s="219"/>
      <c r="D123" s="220"/>
      <c r="E123" s="155"/>
      <c r="F123" s="205"/>
      <c r="G123" s="156"/>
      <c r="H123" s="156"/>
      <c r="I123" s="156"/>
      <c r="J123" s="156"/>
    </row>
    <row r="124" spans="1:10" ht="12.75">
      <c r="A124" s="4"/>
      <c r="B124" s="4"/>
      <c r="C124" s="4"/>
      <c r="D124" s="4"/>
      <c r="E124" s="155"/>
      <c r="F124" s="205"/>
      <c r="G124" s="156"/>
      <c r="H124" s="156"/>
      <c r="I124" s="156"/>
      <c r="J124" s="156"/>
    </row>
    <row r="125" spans="1:10" ht="12.75">
      <c r="A125" s="4"/>
      <c r="B125" s="4"/>
      <c r="C125" s="4"/>
      <c r="D125" s="4"/>
      <c r="E125" s="155"/>
      <c r="F125" s="205"/>
      <c r="G125" s="156"/>
      <c r="H125" s="156"/>
      <c r="I125" s="156"/>
      <c r="J125" s="156"/>
    </row>
    <row r="126" spans="1:10" ht="12.75">
      <c r="A126" s="4"/>
      <c r="B126" s="4"/>
      <c r="C126" s="4"/>
      <c r="D126" s="4"/>
      <c r="E126" s="155"/>
      <c r="F126" s="205"/>
      <c r="G126" s="156"/>
      <c r="H126" s="156"/>
      <c r="I126" s="156"/>
      <c r="J126" s="156"/>
    </row>
    <row r="127" spans="1:10" ht="12.75">
      <c r="A127" s="4"/>
      <c r="B127" s="4"/>
      <c r="C127" s="4"/>
      <c r="D127" s="4"/>
      <c r="E127" s="155"/>
      <c r="F127" s="205"/>
      <c r="G127" s="156"/>
      <c r="H127" s="156"/>
      <c r="I127" s="156"/>
      <c r="J127" s="156"/>
    </row>
    <row r="128" spans="5:10" ht="12.75">
      <c r="E128" s="156"/>
      <c r="F128" s="205"/>
      <c r="G128" s="156"/>
      <c r="H128" s="156"/>
      <c r="I128" s="156"/>
      <c r="J128" s="156"/>
    </row>
    <row r="129" spans="5:10" ht="12.75">
      <c r="E129" s="156"/>
      <c r="F129" s="205"/>
      <c r="G129" s="156"/>
      <c r="H129" s="156"/>
      <c r="I129" s="156"/>
      <c r="J129" s="156"/>
    </row>
    <row r="130" spans="5:10" ht="12.75">
      <c r="E130" s="156"/>
      <c r="F130" s="205"/>
      <c r="G130" s="156"/>
      <c r="H130" s="156"/>
      <c r="I130" s="156"/>
      <c r="J130" s="156"/>
    </row>
    <row r="131" spans="5:10" ht="12.75">
      <c r="E131" s="156"/>
      <c r="F131" s="205"/>
      <c r="G131" s="156"/>
      <c r="H131" s="156"/>
      <c r="I131" s="156"/>
      <c r="J131" s="156"/>
    </row>
    <row r="132" spans="5:10" ht="12.75">
      <c r="E132" s="194"/>
      <c r="F132" s="205"/>
      <c r="G132" s="156"/>
      <c r="H132" s="156"/>
      <c r="I132" s="156"/>
      <c r="J132" s="156"/>
    </row>
    <row r="133" spans="5:10" ht="12.75">
      <c r="E133" s="151"/>
      <c r="F133" s="190"/>
      <c r="G133" s="156"/>
      <c r="H133" s="156"/>
      <c r="I133" s="156"/>
      <c r="J133" s="156"/>
    </row>
    <row r="134" spans="5:10" ht="12.75">
      <c r="E134" s="151"/>
      <c r="F134" s="190"/>
      <c r="G134" s="156"/>
      <c r="H134" s="156"/>
      <c r="I134" s="156"/>
      <c r="J134" s="156"/>
    </row>
    <row r="135" spans="5:10" ht="12.75">
      <c r="E135" s="187"/>
      <c r="F135" s="205"/>
      <c r="G135" s="156"/>
      <c r="H135" s="156"/>
      <c r="I135" s="156"/>
      <c r="J135" s="156"/>
    </row>
    <row r="136" spans="5:10" ht="12.75">
      <c r="E136" s="155"/>
      <c r="F136" s="205"/>
      <c r="G136" s="156"/>
      <c r="H136" s="156"/>
      <c r="I136" s="156"/>
      <c r="J136" s="156"/>
    </row>
    <row r="137" spans="5:10" ht="12.75">
      <c r="E137" s="155"/>
      <c r="F137" s="205"/>
      <c r="G137" s="156"/>
      <c r="H137" s="156"/>
      <c r="I137" s="156"/>
      <c r="J137" s="156"/>
    </row>
    <row r="138" spans="5:10" ht="12.75">
      <c r="E138" s="155"/>
      <c r="F138" s="205"/>
      <c r="G138" s="156"/>
      <c r="H138" s="156"/>
      <c r="I138" s="156"/>
      <c r="J138" s="156"/>
    </row>
    <row r="139" spans="5:10" ht="12.75">
      <c r="E139" s="155"/>
      <c r="F139" s="205"/>
      <c r="G139" s="156"/>
      <c r="H139" s="156"/>
      <c r="I139" s="156"/>
      <c r="J139" s="156"/>
    </row>
    <row r="140" spans="5:10" ht="12.75">
      <c r="E140" s="155"/>
      <c r="F140" s="205"/>
      <c r="G140" s="156"/>
      <c r="H140" s="156"/>
      <c r="I140" s="156"/>
      <c r="J140" s="156"/>
    </row>
    <row r="141" spans="5:10" ht="12.75">
      <c r="E141" s="155"/>
      <c r="F141" s="205"/>
      <c r="G141" s="156"/>
      <c r="H141" s="156"/>
      <c r="I141" s="156"/>
      <c r="J141" s="156"/>
    </row>
    <row r="142" spans="5:10" ht="12.75">
      <c r="E142" s="155"/>
      <c r="F142" s="205"/>
      <c r="G142" s="156"/>
      <c r="H142" s="156"/>
      <c r="I142" s="156"/>
      <c r="J142" s="156"/>
    </row>
    <row r="143" spans="5:10" ht="12.75">
      <c r="E143" s="155"/>
      <c r="F143" s="205"/>
      <c r="G143" s="156"/>
      <c r="H143" s="156"/>
      <c r="I143" s="156"/>
      <c r="J143" s="156"/>
    </row>
    <row r="144" spans="5:10" ht="12.75">
      <c r="E144" s="155"/>
      <c r="F144" s="205"/>
      <c r="G144" s="156"/>
      <c r="H144" s="156"/>
      <c r="I144" s="156"/>
      <c r="J144" s="156"/>
    </row>
    <row r="145" spans="5:10" ht="12.75">
      <c r="E145" s="155"/>
      <c r="F145" s="205"/>
      <c r="G145" s="156"/>
      <c r="H145" s="156"/>
      <c r="I145" s="156"/>
      <c r="J145" s="156"/>
    </row>
    <row r="146" spans="5:10" ht="12.75">
      <c r="E146" s="155"/>
      <c r="F146" s="205"/>
      <c r="G146" s="156"/>
      <c r="H146" s="156"/>
      <c r="I146" s="156"/>
      <c r="J146" s="156"/>
    </row>
    <row r="147" spans="5:10" ht="12.75">
      <c r="E147" s="155"/>
      <c r="F147" s="205"/>
      <c r="G147" s="156"/>
      <c r="H147" s="156"/>
      <c r="I147" s="156"/>
      <c r="J147" s="156"/>
    </row>
    <row r="148" spans="5:10" ht="12.75">
      <c r="E148" s="155"/>
      <c r="F148" s="205"/>
      <c r="G148" s="156"/>
      <c r="H148" s="156"/>
      <c r="I148" s="156"/>
      <c r="J148" s="156"/>
    </row>
    <row r="149" spans="5:10" ht="12.75">
      <c r="E149" s="155"/>
      <c r="F149" s="205"/>
      <c r="G149" s="156"/>
      <c r="H149" s="156"/>
      <c r="I149" s="156"/>
      <c r="J149" s="156"/>
    </row>
    <row r="150" spans="5:10" ht="12.75">
      <c r="E150" s="155"/>
      <c r="F150" s="205"/>
      <c r="G150" s="156"/>
      <c r="H150" s="156"/>
      <c r="I150" s="156"/>
      <c r="J150" s="156"/>
    </row>
    <row r="151" spans="5:10" ht="12.75">
      <c r="E151" s="155"/>
      <c r="F151" s="205"/>
      <c r="G151" s="156"/>
      <c r="H151" s="156"/>
      <c r="I151" s="156"/>
      <c r="J151" s="156"/>
    </row>
    <row r="152" spans="5:10" ht="12.75">
      <c r="E152" s="155"/>
      <c r="F152" s="205"/>
      <c r="G152" s="156"/>
      <c r="H152" s="156"/>
      <c r="I152" s="156"/>
      <c r="J152" s="156"/>
    </row>
    <row r="153" spans="5:10" ht="12.75">
      <c r="E153" s="155"/>
      <c r="F153" s="205"/>
      <c r="G153" s="156"/>
      <c r="H153" s="156"/>
      <c r="I153" s="156"/>
      <c r="J153" s="156"/>
    </row>
    <row r="154" spans="5:10" ht="12.75">
      <c r="E154" s="155"/>
      <c r="F154" s="205"/>
      <c r="G154" s="156"/>
      <c r="H154" s="156"/>
      <c r="I154" s="156"/>
      <c r="J154" s="156"/>
    </row>
    <row r="155" spans="5:10" ht="12.75">
      <c r="E155" s="155"/>
      <c r="F155" s="205"/>
      <c r="G155" s="156"/>
      <c r="H155" s="156"/>
      <c r="I155" s="156"/>
      <c r="J155" s="156"/>
    </row>
    <row r="156" spans="5:10" ht="12.75">
      <c r="E156" s="155"/>
      <c r="F156" s="205"/>
      <c r="G156" s="156"/>
      <c r="H156" s="156"/>
      <c r="I156" s="156"/>
      <c r="J156" s="156"/>
    </row>
    <row r="157" spans="5:10" ht="12.75">
      <c r="E157" s="155"/>
      <c r="F157" s="205"/>
      <c r="G157" s="156"/>
      <c r="H157" s="156"/>
      <c r="I157" s="156"/>
      <c r="J157" s="156"/>
    </row>
    <row r="158" spans="5:10" ht="12.75">
      <c r="E158" s="155"/>
      <c r="F158" s="205"/>
      <c r="G158" s="156"/>
      <c r="H158" s="156"/>
      <c r="I158" s="156"/>
      <c r="J158" s="156"/>
    </row>
    <row r="159" spans="5:10" ht="12.75">
      <c r="E159" s="155"/>
      <c r="F159" s="205"/>
      <c r="G159" s="156"/>
      <c r="H159" s="156"/>
      <c r="I159" s="156"/>
      <c r="J159" s="156"/>
    </row>
    <row r="160" spans="5:10" ht="12.75">
      <c r="E160" s="155"/>
      <c r="F160" s="205"/>
      <c r="G160" s="156"/>
      <c r="H160" s="156"/>
      <c r="I160" s="156"/>
      <c r="J160" s="156"/>
    </row>
    <row r="161" spans="5:10" ht="12.75">
      <c r="E161" s="155"/>
      <c r="F161" s="205"/>
      <c r="G161" s="156"/>
      <c r="H161" s="156"/>
      <c r="I161" s="156"/>
      <c r="J161" s="156"/>
    </row>
    <row r="162" spans="5:10" ht="12.75">
      <c r="E162" s="155"/>
      <c r="F162" s="205"/>
      <c r="G162" s="156"/>
      <c r="H162" s="156"/>
      <c r="I162" s="156"/>
      <c r="J162" s="156"/>
    </row>
    <row r="163" spans="5:10" ht="12.75">
      <c r="E163" s="155"/>
      <c r="F163" s="205"/>
      <c r="G163" s="156"/>
      <c r="H163" s="156"/>
      <c r="I163" s="156"/>
      <c r="J163" s="156"/>
    </row>
    <row r="164" spans="5:10" ht="12.75">
      <c r="E164" s="155"/>
      <c r="F164" s="205"/>
      <c r="G164" s="156"/>
      <c r="H164" s="156"/>
      <c r="I164" s="156"/>
      <c r="J164" s="156"/>
    </row>
    <row r="165" spans="5:10" ht="12.75">
      <c r="E165" s="155"/>
      <c r="F165" s="205"/>
      <c r="G165" s="156"/>
      <c r="H165" s="156"/>
      <c r="I165" s="156"/>
      <c r="J165" s="156"/>
    </row>
    <row r="166" spans="5:10" ht="12.75">
      <c r="E166" s="155"/>
      <c r="F166" s="205"/>
      <c r="G166" s="156"/>
      <c r="H166" s="156"/>
      <c r="I166" s="156"/>
      <c r="J166" s="156"/>
    </row>
    <row r="167" spans="5:10" ht="12.75">
      <c r="E167" s="155"/>
      <c r="F167" s="205"/>
      <c r="G167" s="156"/>
      <c r="H167" s="156"/>
      <c r="I167" s="156"/>
      <c r="J167" s="156"/>
    </row>
    <row r="168" spans="5:10" ht="12.75">
      <c r="E168" s="155"/>
      <c r="F168" s="205"/>
      <c r="G168" s="156"/>
      <c r="H168" s="156"/>
      <c r="I168" s="156"/>
      <c r="J168" s="156"/>
    </row>
    <row r="169" spans="5:10" ht="12.75">
      <c r="E169" s="155"/>
      <c r="F169" s="205"/>
      <c r="G169" s="156"/>
      <c r="H169" s="156"/>
      <c r="I169" s="156"/>
      <c r="J169" s="156"/>
    </row>
    <row r="170" spans="5:10" ht="12.75">
      <c r="E170" s="155"/>
      <c r="F170" s="205"/>
      <c r="G170" s="156"/>
      <c r="H170" s="156"/>
      <c r="I170" s="156"/>
      <c r="J170" s="156"/>
    </row>
    <row r="171" spans="5:10" ht="12.75">
      <c r="E171" s="155"/>
      <c r="F171" s="205"/>
      <c r="G171" s="156"/>
      <c r="H171" s="156"/>
      <c r="I171" s="156"/>
      <c r="J171" s="156"/>
    </row>
    <row r="172" spans="5:10" ht="12.75">
      <c r="E172" s="155"/>
      <c r="F172" s="205"/>
      <c r="G172" s="156"/>
      <c r="H172" s="156"/>
      <c r="I172" s="156"/>
      <c r="J172" s="156"/>
    </row>
    <row r="173" spans="5:10" ht="12.75">
      <c r="E173" s="155"/>
      <c r="F173" s="205"/>
      <c r="G173" s="156"/>
      <c r="H173" s="156"/>
      <c r="I173" s="156"/>
      <c r="J173" s="156"/>
    </row>
    <row r="174" spans="5:10" ht="12.75">
      <c r="E174" s="155"/>
      <c r="F174" s="205"/>
      <c r="G174" s="156"/>
      <c r="H174" s="156"/>
      <c r="I174" s="156"/>
      <c r="J174" s="156"/>
    </row>
    <row r="175" spans="5:10" ht="12.75">
      <c r="E175" s="155"/>
      <c r="F175" s="205"/>
      <c r="G175" s="156"/>
      <c r="H175" s="156"/>
      <c r="I175" s="156"/>
      <c r="J175" s="156"/>
    </row>
    <row r="176" spans="5:10" ht="12.75">
      <c r="E176" s="155"/>
      <c r="F176" s="205"/>
      <c r="G176" s="156"/>
      <c r="H176" s="156"/>
      <c r="I176" s="156"/>
      <c r="J176" s="156"/>
    </row>
    <row r="177" spans="5:10" ht="12.75">
      <c r="E177" s="155"/>
      <c r="F177" s="205"/>
      <c r="G177" s="156"/>
      <c r="H177" s="156"/>
      <c r="I177" s="156"/>
      <c r="J177" s="156"/>
    </row>
    <row r="178" spans="5:10" ht="12.75">
      <c r="E178" s="155"/>
      <c r="F178" s="205"/>
      <c r="G178" s="156"/>
      <c r="H178" s="156"/>
      <c r="I178" s="156"/>
      <c r="J178" s="156"/>
    </row>
    <row r="179" spans="5:10" ht="12.75">
      <c r="E179" s="155"/>
      <c r="F179" s="205"/>
      <c r="G179" s="156"/>
      <c r="H179" s="156"/>
      <c r="I179" s="156"/>
      <c r="J179" s="156"/>
    </row>
    <row r="180" spans="5:10" ht="12.75">
      <c r="E180" s="155"/>
      <c r="F180" s="205"/>
      <c r="G180" s="156"/>
      <c r="H180" s="156"/>
      <c r="I180" s="156"/>
      <c r="J180" s="156"/>
    </row>
    <row r="181" spans="5:10" ht="12.75">
      <c r="E181" s="155"/>
      <c r="F181" s="205"/>
      <c r="G181" s="156"/>
      <c r="H181" s="156"/>
      <c r="I181" s="156"/>
      <c r="J181" s="156"/>
    </row>
    <row r="182" spans="5:10" ht="12.75">
      <c r="E182" s="155"/>
      <c r="F182" s="205"/>
      <c r="G182" s="156"/>
      <c r="H182" s="156"/>
      <c r="I182" s="156"/>
      <c r="J182" s="156"/>
    </row>
    <row r="183" spans="5:10" ht="12.75">
      <c r="E183" s="155"/>
      <c r="F183" s="205"/>
      <c r="G183" s="156"/>
      <c r="H183" s="156"/>
      <c r="I183" s="156"/>
      <c r="J183" s="156"/>
    </row>
    <row r="184" spans="5:10" ht="12.75">
      <c r="E184" s="155"/>
      <c r="F184" s="205"/>
      <c r="G184" s="156"/>
      <c r="H184" s="156"/>
      <c r="I184" s="156"/>
      <c r="J184" s="156"/>
    </row>
    <row r="185" spans="5:10" ht="12.75">
      <c r="E185" s="155"/>
      <c r="F185" s="205"/>
      <c r="G185" s="156"/>
      <c r="H185" s="156"/>
      <c r="I185" s="156"/>
      <c r="J185" s="156"/>
    </row>
    <row r="186" spans="5:10" ht="12.75">
      <c r="E186" s="155"/>
      <c r="F186" s="205"/>
      <c r="G186" s="156"/>
      <c r="H186" s="156"/>
      <c r="I186" s="156"/>
      <c r="J186" s="156"/>
    </row>
    <row r="187" spans="5:10" ht="12.75">
      <c r="E187" s="155"/>
      <c r="F187" s="205"/>
      <c r="G187" s="156"/>
      <c r="H187" s="156"/>
      <c r="I187" s="156"/>
      <c r="J187" s="156"/>
    </row>
    <row r="188" spans="5:10" ht="12.75">
      <c r="E188" s="155"/>
      <c r="F188" s="205"/>
      <c r="G188" s="156"/>
      <c r="H188" s="156"/>
      <c r="I188" s="156"/>
      <c r="J188" s="156"/>
    </row>
    <row r="189" spans="5:10" ht="12.75">
      <c r="E189" s="155"/>
      <c r="F189" s="205"/>
      <c r="G189" s="156"/>
      <c r="H189" s="156"/>
      <c r="I189" s="156"/>
      <c r="J189" s="156"/>
    </row>
    <row r="190" spans="5:10" ht="12.75">
      <c r="E190" s="155"/>
      <c r="F190" s="205"/>
      <c r="G190" s="156"/>
      <c r="H190" s="156"/>
      <c r="I190" s="156"/>
      <c r="J190" s="156"/>
    </row>
    <row r="191" spans="5:10" ht="12.75">
      <c r="E191" s="155"/>
      <c r="F191" s="205"/>
      <c r="G191" s="156"/>
      <c r="H191" s="156"/>
      <c r="I191" s="156"/>
      <c r="J191" s="156"/>
    </row>
    <row r="192" spans="5:10" ht="12.75">
      <c r="E192" s="155"/>
      <c r="F192" s="205"/>
      <c r="G192" s="156"/>
      <c r="H192" s="156"/>
      <c r="I192" s="156"/>
      <c r="J192" s="156"/>
    </row>
    <row r="193" spans="5:10" ht="12.75">
      <c r="E193" s="155"/>
      <c r="F193" s="205"/>
      <c r="G193" s="156"/>
      <c r="H193" s="156"/>
      <c r="I193" s="156"/>
      <c r="J193" s="156"/>
    </row>
    <row r="194" spans="1:10" ht="15">
      <c r="A194" s="152"/>
      <c r="B194" s="4"/>
      <c r="C194" s="153"/>
      <c r="D194" s="154"/>
      <c r="E194" s="155"/>
      <c r="F194" s="205"/>
      <c r="G194" s="156"/>
      <c r="H194" s="156"/>
      <c r="I194" s="156"/>
      <c r="J194" s="156"/>
    </row>
    <row r="195" spans="1:10" ht="15">
      <c r="A195" s="152"/>
      <c r="B195" s="4"/>
      <c r="C195" s="153"/>
      <c r="D195" s="158"/>
      <c r="E195" s="155"/>
      <c r="F195" s="205"/>
      <c r="G195" s="156"/>
      <c r="H195" s="156"/>
      <c r="I195" s="156"/>
      <c r="J195" s="156"/>
    </row>
    <row r="196" spans="1:10" ht="13.5">
      <c r="A196" s="152"/>
      <c r="B196" s="4"/>
      <c r="C196" s="152"/>
      <c r="D196" s="152"/>
      <c r="E196" s="155"/>
      <c r="F196" s="205"/>
      <c r="G196" s="156"/>
      <c r="H196" s="156"/>
      <c r="I196" s="156"/>
      <c r="J196" s="156"/>
    </row>
    <row r="197" spans="1:10" ht="15">
      <c r="A197" s="198"/>
      <c r="B197" s="4"/>
      <c r="C197" s="198"/>
      <c r="D197" s="4"/>
      <c r="E197" s="155"/>
      <c r="F197" s="205"/>
      <c r="G197" s="156"/>
      <c r="H197" s="156"/>
      <c r="I197" s="156"/>
      <c r="J197" s="156"/>
    </row>
    <row r="198" spans="1:10" ht="15">
      <c r="A198" s="4"/>
      <c r="B198" s="221"/>
      <c r="C198" s="199"/>
      <c r="D198" s="198"/>
      <c r="E198" s="155"/>
      <c r="F198" s="205"/>
      <c r="G198" s="156"/>
      <c r="H198" s="156"/>
      <c r="I198" s="156"/>
      <c r="J198" s="156"/>
    </row>
    <row r="199" spans="1:10" ht="13.5">
      <c r="A199" s="162"/>
      <c r="B199" s="4"/>
      <c r="C199" s="4"/>
      <c r="D199" s="162"/>
      <c r="E199" s="155"/>
      <c r="F199" s="205"/>
      <c r="G199" s="156"/>
      <c r="H199" s="156"/>
      <c r="I199" s="156"/>
      <c r="J199" s="156"/>
    </row>
    <row r="200" spans="1:10" ht="15.75">
      <c r="A200" s="4"/>
      <c r="B200" s="212"/>
      <c r="C200" s="203"/>
      <c r="D200" s="204"/>
      <c r="E200" s="155"/>
      <c r="F200" s="205"/>
      <c r="G200" s="156"/>
      <c r="H200" s="156"/>
      <c r="I200" s="156"/>
      <c r="J200" s="156"/>
    </row>
    <row r="201" spans="1:10" ht="16.5">
      <c r="A201" s="166"/>
      <c r="B201" s="212"/>
      <c r="C201" s="203"/>
      <c r="D201" s="204"/>
      <c r="E201" s="155"/>
      <c r="F201" s="205"/>
      <c r="G201" s="156"/>
      <c r="H201" s="156"/>
      <c r="I201" s="156"/>
      <c r="J201" s="156"/>
    </row>
    <row r="202" spans="1:10" ht="15.75">
      <c r="A202" s="169"/>
      <c r="B202" s="212"/>
      <c r="C202" s="203"/>
      <c r="D202" s="204"/>
      <c r="E202" s="155"/>
      <c r="F202" s="205"/>
      <c r="G202" s="156"/>
      <c r="H202" s="156"/>
      <c r="I202" s="156"/>
      <c r="J202" s="156"/>
    </row>
    <row r="203" spans="1:10" ht="15.75">
      <c r="A203" s="169"/>
      <c r="B203" s="212"/>
      <c r="C203" s="203"/>
      <c r="D203" s="204"/>
      <c r="E203" s="155"/>
      <c r="F203" s="205"/>
      <c r="G203" s="156"/>
      <c r="H203" s="156"/>
      <c r="I203" s="156"/>
      <c r="J203" s="156"/>
    </row>
    <row r="204" spans="1:10" ht="15.75">
      <c r="A204" s="169"/>
      <c r="B204" s="212"/>
      <c r="C204" s="203"/>
      <c r="D204" s="204"/>
      <c r="E204" s="155"/>
      <c r="F204" s="205"/>
      <c r="G204" s="156"/>
      <c r="H204" s="156"/>
      <c r="I204" s="156"/>
      <c r="J204" s="156"/>
    </row>
    <row r="205" spans="1:10" ht="16.5">
      <c r="A205" s="163"/>
      <c r="B205" s="212"/>
      <c r="C205" s="203"/>
      <c r="D205" s="204"/>
      <c r="E205" s="155"/>
      <c r="F205" s="205"/>
      <c r="G205" s="156"/>
      <c r="H205" s="156"/>
      <c r="I205" s="156"/>
      <c r="J205" s="156"/>
    </row>
    <row r="206" spans="1:10" ht="15.75">
      <c r="A206" s="169"/>
      <c r="B206" s="212"/>
      <c r="C206" s="203"/>
      <c r="D206" s="204"/>
      <c r="E206" s="155"/>
      <c r="F206" s="205"/>
      <c r="G206" s="156"/>
      <c r="H206" s="156"/>
      <c r="I206" s="156"/>
      <c r="J206" s="156"/>
    </row>
    <row r="207" spans="1:10" ht="15.75">
      <c r="A207" s="169"/>
      <c r="B207" s="212"/>
      <c r="C207" s="203"/>
      <c r="D207" s="204"/>
      <c r="E207" s="155"/>
      <c r="F207" s="205"/>
      <c r="G207" s="156"/>
      <c r="H207" s="156"/>
      <c r="I207" s="156"/>
      <c r="J207" s="156"/>
    </row>
    <row r="208" spans="1:10" ht="15.75">
      <c r="A208" s="169"/>
      <c r="B208" s="212"/>
      <c r="C208" s="203"/>
      <c r="D208" s="204"/>
      <c r="E208" s="155"/>
      <c r="F208" s="205"/>
      <c r="G208" s="156"/>
      <c r="H208" s="156"/>
      <c r="I208" s="156"/>
      <c r="J208" s="156"/>
    </row>
    <row r="209" spans="1:10" ht="15.75">
      <c r="A209" s="169"/>
      <c r="B209" s="212"/>
      <c r="C209" s="203"/>
      <c r="D209" s="204"/>
      <c r="E209" s="155"/>
      <c r="F209" s="205"/>
      <c r="G209" s="156"/>
      <c r="H209" s="156"/>
      <c r="I209" s="156"/>
      <c r="J209" s="156"/>
    </row>
    <row r="210" spans="1:10" ht="15.75">
      <c r="A210" s="169"/>
      <c r="B210" s="207"/>
      <c r="C210" s="203"/>
      <c r="D210" s="208"/>
      <c r="E210" s="155"/>
      <c r="F210" s="205"/>
      <c r="G210" s="156"/>
      <c r="H210" s="156"/>
      <c r="I210" s="156"/>
      <c r="J210" s="156"/>
    </row>
    <row r="211" spans="1:10" ht="15.75">
      <c r="A211" s="4"/>
      <c r="B211" s="207"/>
      <c r="C211" s="203"/>
      <c r="D211" s="208"/>
      <c r="E211" s="155"/>
      <c r="F211" s="205"/>
      <c r="G211" s="156"/>
      <c r="H211" s="156"/>
      <c r="I211" s="156"/>
      <c r="J211" s="156"/>
    </row>
    <row r="212" spans="1:10" ht="16.5">
      <c r="A212" s="166"/>
      <c r="B212" s="207"/>
      <c r="C212" s="203"/>
      <c r="D212" s="208"/>
      <c r="E212" s="155"/>
      <c r="F212" s="205"/>
      <c r="G212" s="156"/>
      <c r="H212" s="156"/>
      <c r="I212" s="156"/>
      <c r="J212" s="156"/>
    </row>
    <row r="213" spans="1:10" ht="15.75">
      <c r="A213" s="4"/>
      <c r="B213" s="212"/>
      <c r="C213" s="219"/>
      <c r="D213" s="204"/>
      <c r="E213" s="155"/>
      <c r="F213" s="205"/>
      <c r="G213" s="156"/>
      <c r="H213" s="156"/>
      <c r="I213" s="156"/>
      <c r="J213" s="156"/>
    </row>
    <row r="214" spans="1:10" ht="15.75">
      <c r="A214" s="4"/>
      <c r="B214" s="212"/>
      <c r="C214" s="219"/>
      <c r="D214" s="204"/>
      <c r="E214" s="155"/>
      <c r="F214" s="205"/>
      <c r="G214" s="156"/>
      <c r="H214" s="156"/>
      <c r="I214" s="156"/>
      <c r="J214" s="156"/>
    </row>
    <row r="215" spans="1:10" ht="16.5">
      <c r="A215" s="209"/>
      <c r="B215" s="212"/>
      <c r="C215" s="219"/>
      <c r="D215" s="204"/>
      <c r="E215" s="155"/>
      <c r="F215" s="205"/>
      <c r="G215" s="156"/>
      <c r="H215" s="156"/>
      <c r="I215" s="156"/>
      <c r="J215" s="156"/>
    </row>
    <row r="216" spans="1:10" ht="16.5">
      <c r="A216" s="166"/>
      <c r="B216" s="212"/>
      <c r="C216" s="219"/>
      <c r="D216" s="204"/>
      <c r="E216" s="155"/>
      <c r="F216" s="205"/>
      <c r="G216" s="156"/>
      <c r="H216" s="156"/>
      <c r="I216" s="156"/>
      <c r="J216" s="156"/>
    </row>
    <row r="217" spans="1:10" ht="16.5">
      <c r="A217" s="163"/>
      <c r="B217" s="212"/>
      <c r="C217" s="219"/>
      <c r="D217" s="204"/>
      <c r="E217" s="155"/>
      <c r="F217" s="205"/>
      <c r="G217" s="156"/>
      <c r="H217" s="156"/>
      <c r="I217" s="156"/>
      <c r="J217" s="156"/>
    </row>
    <row r="218" spans="1:10" ht="16.5">
      <c r="A218" s="163"/>
      <c r="B218" s="212"/>
      <c r="C218" s="219"/>
      <c r="D218" s="204"/>
      <c r="E218" s="155"/>
      <c r="F218" s="205"/>
      <c r="G218" s="156"/>
      <c r="H218" s="156"/>
      <c r="I218" s="156"/>
      <c r="J218" s="156"/>
    </row>
    <row r="219" spans="1:10" ht="16.5">
      <c r="A219" s="166"/>
      <c r="B219" s="212"/>
      <c r="C219" s="219"/>
      <c r="D219" s="204"/>
      <c r="E219" s="155"/>
      <c r="F219" s="205"/>
      <c r="G219" s="156"/>
      <c r="H219" s="156"/>
      <c r="I219" s="156"/>
      <c r="J219" s="156"/>
    </row>
    <row r="220" spans="1:10" ht="16.5">
      <c r="A220" s="166"/>
      <c r="B220" s="212"/>
      <c r="C220" s="219"/>
      <c r="D220" s="204"/>
      <c r="E220" s="155"/>
      <c r="F220" s="205"/>
      <c r="G220" s="156"/>
      <c r="H220" s="156"/>
      <c r="I220" s="156"/>
      <c r="J220" s="156"/>
    </row>
    <row r="221" spans="1:10" ht="16.5">
      <c r="A221" s="166"/>
      <c r="B221" s="212"/>
      <c r="C221" s="219"/>
      <c r="D221" s="204"/>
      <c r="E221" s="155"/>
      <c r="F221" s="205"/>
      <c r="G221" s="156"/>
      <c r="H221" s="156"/>
      <c r="I221" s="156"/>
      <c r="J221" s="156"/>
    </row>
    <row r="222" spans="1:10" ht="15.75">
      <c r="A222" s="4"/>
      <c r="B222" s="212"/>
      <c r="C222" s="219"/>
      <c r="D222" s="204"/>
      <c r="E222" s="155"/>
      <c r="F222" s="205"/>
      <c r="G222" s="156"/>
      <c r="H222" s="156"/>
      <c r="I222" s="156"/>
      <c r="J222" s="156"/>
    </row>
    <row r="223" spans="1:10" ht="16.5">
      <c r="A223" s="166"/>
      <c r="B223" s="207"/>
      <c r="C223" s="203"/>
      <c r="D223" s="208"/>
      <c r="E223" s="155"/>
      <c r="F223" s="205"/>
      <c r="G223" s="156"/>
      <c r="H223" s="156"/>
      <c r="I223" s="156"/>
      <c r="J223" s="156"/>
    </row>
    <row r="224" spans="1:5" ht="16.5">
      <c r="A224" s="166"/>
      <c r="B224" s="207"/>
      <c r="C224" s="203"/>
      <c r="D224" s="208"/>
      <c r="E224" s="155"/>
    </row>
    <row r="225" spans="1:4" ht="16.5">
      <c r="A225" s="166"/>
      <c r="B225" s="207"/>
      <c r="C225" s="203"/>
      <c r="D225" s="208"/>
    </row>
    <row r="226" spans="1:4" ht="16.5">
      <c r="A226" s="166"/>
      <c r="B226" s="212"/>
      <c r="C226" s="219"/>
      <c r="D226" s="204"/>
    </row>
    <row r="227" spans="1:4" ht="16.5">
      <c r="A227" s="166"/>
      <c r="B227" s="212"/>
      <c r="C227" s="219"/>
      <c r="D227" s="204"/>
    </row>
    <row r="228" spans="1:4" ht="16.5">
      <c r="A228" s="166"/>
      <c r="B228" s="212"/>
      <c r="C228" s="219"/>
      <c r="D228" s="204"/>
    </row>
    <row r="229" spans="1:4" ht="16.5">
      <c r="A229" s="166"/>
      <c r="B229" s="212"/>
      <c r="C229" s="219"/>
      <c r="D229" s="204"/>
    </row>
    <row r="230" spans="1:4" ht="16.5">
      <c r="A230" s="166"/>
      <c r="B230" s="212"/>
      <c r="C230" s="219"/>
      <c r="D230" s="204"/>
    </row>
    <row r="231" spans="1:4" ht="16.5">
      <c r="A231" s="163"/>
      <c r="B231" s="212"/>
      <c r="C231" s="219"/>
      <c r="D231" s="204"/>
    </row>
    <row r="232" spans="1:4" ht="16.5">
      <c r="A232" s="166"/>
      <c r="B232" s="212"/>
      <c r="C232" s="219"/>
      <c r="D232" s="204"/>
    </row>
    <row r="233" spans="1:4" ht="15.75">
      <c r="A233" s="4"/>
      <c r="B233" s="212"/>
      <c r="C233" s="219"/>
      <c r="D233" s="204"/>
    </row>
    <row r="234" spans="1:4" ht="15.75">
      <c r="A234" s="214"/>
      <c r="B234" s="212"/>
      <c r="C234" s="219"/>
      <c r="D234" s="204"/>
    </row>
    <row r="235" spans="1:4" ht="15.75">
      <c r="A235" s="215"/>
      <c r="B235" s="212"/>
      <c r="C235" s="219"/>
      <c r="D235" s="20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6.5">
      <c r="A240" s="4"/>
      <c r="B240" s="215"/>
      <c r="C240" s="164"/>
      <c r="D240" s="165"/>
    </row>
    <row r="241" spans="1:4" ht="16.5">
      <c r="A241" s="4"/>
      <c r="B241" s="157"/>
      <c r="C241" s="164"/>
      <c r="D241" s="165"/>
    </row>
    <row r="242" spans="1:4" ht="16.5">
      <c r="A242" s="4"/>
      <c r="B242" s="157"/>
      <c r="C242" s="164"/>
      <c r="D242" s="165"/>
    </row>
    <row r="243" spans="1:4" ht="16.5">
      <c r="A243" s="4"/>
      <c r="B243" s="217"/>
      <c r="C243" s="164"/>
      <c r="D243" s="165"/>
    </row>
    <row r="244" spans="1:4" ht="16.5">
      <c r="A244" s="4"/>
      <c r="B244" s="157"/>
      <c r="C244" s="164"/>
      <c r="D244" s="165"/>
    </row>
    <row r="245" spans="1:4" ht="16.5">
      <c r="A245" s="4"/>
      <c r="B245" s="157"/>
      <c r="C245" s="164"/>
      <c r="D245" s="165"/>
    </row>
    <row r="246" spans="1:4" ht="16.5">
      <c r="A246" s="4"/>
      <c r="B246" s="157"/>
      <c r="C246" s="164"/>
      <c r="D246" s="165"/>
    </row>
    <row r="247" spans="1:4" ht="16.5">
      <c r="A247" s="4"/>
      <c r="B247" s="157"/>
      <c r="C247" s="164"/>
      <c r="D247" s="165"/>
    </row>
    <row r="248" spans="1:4" ht="16.5">
      <c r="A248" s="4"/>
      <c r="B248" s="157"/>
      <c r="C248" s="164"/>
      <c r="D248" s="165"/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122" scale="81" r:id="rId1"/>
  <headerFooter alignWithMargins="0">
    <oddHeader>&amp;C&amp;"Book Antiqua,Regular"-6-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"/>
  <sheetViews>
    <sheetView workbookViewId="0" topLeftCell="A23">
      <selection activeCell="R33" sqref="R3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scale="62" r:id="rId2"/>
  <headerFooter alignWithMargins="0">
    <oddHeader>&amp;C&amp;"Book Antiqua,Regular"-7-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Barbados Statistical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phutchinson</dc:creator>
  <cp:keywords/>
  <dc:description/>
  <cp:lastModifiedBy>Jamar Bellamy</cp:lastModifiedBy>
  <cp:lastPrinted>2007-10-30T16:53:12Z</cp:lastPrinted>
  <dcterms:created xsi:type="dcterms:W3CDTF">2006-09-19T18:57:35Z</dcterms:created>
  <dcterms:modified xsi:type="dcterms:W3CDTF">2021-04-13T15:11:56Z</dcterms:modified>
  <cp:category/>
  <cp:version/>
  <cp:contentType/>
  <cp:contentStatus/>
</cp:coreProperties>
</file>