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7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0" yWindow="0" windowWidth="23040" windowHeight="6330" tabRatio="838" firstSheet="19" activeTab="24"/>
  </bookViews>
  <sheets>
    <sheet name="Cover Page" sheetId="30" r:id="rId1"/>
    <sheet name="Write Up" sheetId="31" r:id="rId2"/>
    <sheet name="Table 1" sheetId="4" r:id="rId3"/>
    <sheet name="CHARTS 1" sheetId="19" r:id="rId4"/>
    <sheet name="Table 2" sheetId="5" r:id="rId5"/>
    <sheet name="CHARTS 4" sheetId="23" r:id="rId6"/>
    <sheet name="Table 3" sheetId="6" r:id="rId7"/>
    <sheet name="Main Imports 1" sheetId="14" r:id="rId8"/>
    <sheet name="Main DomExports 1" sheetId="15" r:id="rId9"/>
    <sheet name="Main Reexports 1" sheetId="16" r:id="rId10"/>
    <sheet name="CHARTS 2" sheetId="20" r:id="rId11"/>
    <sheet name="Table 4" sheetId="7" r:id="rId12"/>
    <sheet name="CHARTS 5" sheetId="24" r:id="rId13"/>
    <sheet name="Table 5" sheetId="8" r:id="rId14"/>
    <sheet name="Table 6" sheetId="9" r:id="rId15"/>
    <sheet name="Table 7" sheetId="10" r:id="rId16"/>
    <sheet name="CHARTS 3" sheetId="21" r:id="rId17"/>
    <sheet name="Table 8" sheetId="11" r:id="rId18"/>
    <sheet name="CHARTS 6" sheetId="25" r:id="rId19"/>
    <sheet name="Principals 1" sheetId="17" r:id="rId20"/>
    <sheet name="Table 9" sheetId="12" r:id="rId21"/>
    <sheet name="Table 10" sheetId="13" r:id="rId22"/>
    <sheet name="Main Imports 2" sheetId="27" r:id="rId23"/>
    <sheet name="Main DomExports 2" sheetId="28" r:id="rId24"/>
    <sheet name="Main Reexports 2" sheetId="29" r:id="rId25"/>
    <sheet name="Principals 2" sheetId="26" r:id="rId26"/>
    <sheet name="chart details 1" sheetId="18" r:id="rId27"/>
    <sheet name="chart details 2" sheetId="22" r:id="rId28"/>
  </sheets>
  <definedNames>
    <definedName name="PasteLocation1">'Table 1'!$M$5</definedName>
    <definedName name="PasteLocation10">'Table 10'!$J$5</definedName>
    <definedName name="PasteLocation11">'Main Imports 1'!$H$5</definedName>
    <definedName name="PasteLocation12">'Main DomExports 1'!$H$5</definedName>
    <definedName name="PasteLocation13">'Main Reexports 1'!$H$6</definedName>
    <definedName name="PasteLocation14">'Main Imports 2'!$H$5</definedName>
    <definedName name="PasteLocation15">'Main DomExports 2'!$H$5</definedName>
    <definedName name="PasteLocation16">'Main Reexports 2'!$H$5</definedName>
    <definedName name="PasteLocation17">'Principals 1'!$H$6</definedName>
    <definedName name="PasteLocation18">'Principals 1'!$H$19</definedName>
    <definedName name="PasteLocation19">'Principals 1'!$H$32</definedName>
    <definedName name="PasteLocation2">'Table 2'!$M$5</definedName>
    <definedName name="PasteLocation20">'Principals 2'!$H$6</definedName>
    <definedName name="PasteLocation21">'Principals 2'!$H$19</definedName>
    <definedName name="PasteLocation22">'Principals 2'!$H$32</definedName>
    <definedName name="PasteLocation23">'chart details 1'!$A$3</definedName>
    <definedName name="PasteLocation24">'chart details 1'!$E$3</definedName>
    <definedName name="PasteLocation25">'chart details 2'!$A$3</definedName>
    <definedName name="PasteLocation26">'chart details 2'!$E$3</definedName>
    <definedName name="PasteLocation27">'chart details 1'!$A$17</definedName>
    <definedName name="PasteLocation28">'chart details 1'!$E$17</definedName>
    <definedName name="PasteLocation29">'chart details 2'!$A$17</definedName>
    <definedName name="PasteLocation3">'Table 3'!$M$7</definedName>
    <definedName name="PasteLocation30">'chart details 2'!$E$17</definedName>
    <definedName name="PasteLocation31">'chart details 1'!$A$28</definedName>
    <definedName name="PasteLocation32">'chart details 1'!$E$28</definedName>
    <definedName name="PasteLocation33">'chart details 2'!$A$28</definedName>
    <definedName name="PasteLocation34">'chart details 2'!$E$28</definedName>
    <definedName name="PasteLocation4">'Table 4'!$M$7</definedName>
    <definedName name="PasteLocation5">'Table 5'!$M$5</definedName>
    <definedName name="PasteLocation6">'Table 6'!$M$5</definedName>
    <definedName name="PasteLocation7">'Table 7'!$M$5</definedName>
    <definedName name="PasteLocation8">'Table 8'!$M$5</definedName>
    <definedName name="PasteLocation9">'Table 9'!$J$5</definedName>
    <definedName name="PasteLocation99">'Table 1'!$M$1</definedName>
    <definedName name="PeriodLocation1">'Table 1'!$M$1</definedName>
    <definedName name="PeriodLocation2">'Table 1'!$N$1</definedName>
    <definedName name="PeriodLocation3">'Table 1'!$O$1</definedName>
    <definedName name="_xlnm.Print_Area" localSheetId="26">'chart details 1'!$AB$105:$AJ$122</definedName>
    <definedName name="_xlnm.Print_Area" localSheetId="27">'chart details 2'!$AB$106:$AJ$123</definedName>
    <definedName name="_xlnm.Print_Area" localSheetId="3">'CHARTS 1'!$A$1:$L$60</definedName>
    <definedName name="_xlnm.Print_Area" localSheetId="10">'CHARTS 2'!$A$1:$P$81</definedName>
    <definedName name="_xlnm.Print_Area" localSheetId="16">'CHARTS 3'!$A$1:$R$101</definedName>
    <definedName name="_xlnm.Print_Area" localSheetId="5">'CHARTS 4'!$A$1:$L$60</definedName>
    <definedName name="_xlnm.Print_Area" localSheetId="12">'CHARTS 5'!$A$1:$P$81</definedName>
    <definedName name="_xlnm.Print_Area" localSheetId="18">'CHARTS 6'!$A$1:$R$101</definedName>
    <definedName name="_xlnm.Print_Area" localSheetId="0">'Cover Page'!$A$1:$L$58</definedName>
    <definedName name="_xlnm.Print_Area" localSheetId="8">'Main DomExports 1'!$A$1:$E$60</definedName>
    <definedName name="_xlnm.Print_Area" localSheetId="23">'Main DomExports 2'!$A$1:$E$60</definedName>
    <definedName name="_xlnm.Print_Area" localSheetId="7">'Main Imports 1'!$A$1:$E$59</definedName>
    <definedName name="_xlnm.Print_Area" localSheetId="22">'Main Imports 2'!$A$1:$E$59</definedName>
    <definedName name="_xlnm.Print_Area" localSheetId="9">'Main Reexports 1'!$A$1:$E$53</definedName>
    <definedName name="_xlnm.Print_Area" localSheetId="24">'Main Reexports 2'!$A$1:$E$54</definedName>
    <definedName name="_xlnm.Print_Area" localSheetId="19">'Principals 1'!$A$1:$E$42</definedName>
    <definedName name="_xlnm.Print_Area" localSheetId="25">'Principals 2'!$A$1:$E$42</definedName>
    <definedName name="_xlnm.Print_Area" localSheetId="2">'Table 1'!$A$1:$J$36</definedName>
    <definedName name="_xlnm.Print_Area" localSheetId="21">'Table 10'!$A$6:$G$56</definedName>
    <definedName name="_xlnm.Print_Area" localSheetId="4">'Table 2'!$A$1:$J$36</definedName>
    <definedName name="_xlnm.Print_Area" localSheetId="6">'Table 3'!$A$3:$I$37</definedName>
    <definedName name="_xlnm.Print_Area" localSheetId="11">'Table 4'!$A$3:$I$37</definedName>
    <definedName name="_xlnm.Print_Area" localSheetId="13">'Table 5'!$A$1:$J$36</definedName>
    <definedName name="_xlnm.Print_Area" localSheetId="14">'Table 6'!$A$1:$J$36</definedName>
    <definedName name="_xlnm.Print_Area" localSheetId="15">'Table 7'!$A$5:$J$42</definedName>
    <definedName name="_xlnm.Print_Area" localSheetId="17">'Table 8'!$A$5:$J$42</definedName>
    <definedName name="_xlnm.Print_Area" localSheetId="20">'Table 9'!$A$6:$G$56</definedName>
  </definedNames>
  <calcPr calcId="162913"/>
</workbook>
</file>

<file path=xl/sharedStrings.xml><?xml version="1.0" encoding="utf-8"?>
<sst xmlns="http://schemas.openxmlformats.org/spreadsheetml/2006/main" count="2247" uniqueCount="487">
  <si>
    <t>TABLE 1</t>
  </si>
  <si>
    <t>(BDS $)</t>
  </si>
  <si>
    <t>S.I.T.C</t>
  </si>
  <si>
    <t xml:space="preserve">           IMPORTS(c.i.f)</t>
  </si>
  <si>
    <t xml:space="preserve">           EXPORTS(f.o.b)</t>
  </si>
  <si>
    <t>SECTION</t>
  </si>
  <si>
    <t xml:space="preserve">             DOMESTIC</t>
  </si>
  <si>
    <t xml:space="preserve">          RE-EXPORTS</t>
  </si>
  <si>
    <t xml:space="preserve">                    TOTAL</t>
  </si>
  <si>
    <t>0     FOOD AND LIVE ANIMALS</t>
  </si>
  <si>
    <t>1     BEVERAGE  AND TOBACCO</t>
  </si>
  <si>
    <t>2     CRUDE MATERIALS INEDIBLE  EXCEPT</t>
  </si>
  <si>
    <t xml:space="preserve">                                   FUELS</t>
  </si>
  <si>
    <t xml:space="preserve">3     MINERAL FUELS, LUBRICANTS AND </t>
  </si>
  <si>
    <t xml:space="preserve">                RELATED MATERIALS *</t>
  </si>
  <si>
    <t>4     ANIMAL &amp; VEGETABLE OILS &amp; FATS</t>
  </si>
  <si>
    <t>5                        CHEMICALS</t>
  </si>
  <si>
    <t xml:space="preserve">6     MANUFACTURED GOODS  CLASSIFIED </t>
  </si>
  <si>
    <t xml:space="preserve">                 CHIEFLY BY MATERIAL</t>
  </si>
  <si>
    <t>7    MACHINERY &amp; TRANSPORT EQUIPMENT</t>
  </si>
  <si>
    <t>8    MISCELLANEOUS  MANUFACTURED</t>
  </si>
  <si>
    <t xml:space="preserve">                           ARTICLES</t>
  </si>
  <si>
    <t xml:space="preserve">9    MISCELLANEOUS TRANSACTIONS AND </t>
  </si>
  <si>
    <t xml:space="preserve">                         COMMODITIES</t>
  </si>
  <si>
    <t>TOTAL*</t>
  </si>
  <si>
    <t>Trade deficit</t>
  </si>
  <si>
    <t>Trade difference</t>
  </si>
  <si>
    <t>% change</t>
  </si>
  <si>
    <t>TABLE 2</t>
  </si>
  <si>
    <t xml:space="preserve">                RELATED MATERIALS* </t>
  </si>
  <si>
    <t>TABLE 3</t>
  </si>
  <si>
    <t>( BDS $)</t>
  </si>
  <si>
    <t xml:space="preserve">            IMPORTS (c.i.f)</t>
  </si>
  <si>
    <t xml:space="preserve">   EXPORTS (f.o.b)</t>
  </si>
  <si>
    <t>COUNTRY</t>
  </si>
  <si>
    <t xml:space="preserve">            DOMESTIC </t>
  </si>
  <si>
    <t xml:space="preserve">             RE-EXPORTS</t>
  </si>
  <si>
    <t xml:space="preserve">               TOTAL</t>
  </si>
  <si>
    <t>UNITED KINGDOM</t>
  </si>
  <si>
    <t>CANADA</t>
  </si>
  <si>
    <t>GERMANY</t>
  </si>
  <si>
    <t>JAPAN</t>
  </si>
  <si>
    <t>UNITED STATES</t>
  </si>
  <si>
    <t>PUERTO RICO</t>
  </si>
  <si>
    <t>CARICOM *</t>
  </si>
  <si>
    <t>VENEZUELA</t>
  </si>
  <si>
    <t xml:space="preserve"> OF  WHICH   O.E.C.S</t>
  </si>
  <si>
    <t>OTHER COMMONWEALTH</t>
  </si>
  <si>
    <t>CARIBBEAN</t>
  </si>
  <si>
    <t>ALL OTHER COUNTRIES</t>
  </si>
  <si>
    <t>STORES/BUNKERS *</t>
  </si>
  <si>
    <t>TOTAL *</t>
  </si>
  <si>
    <t>Anguilla</t>
  </si>
  <si>
    <t>Bermuda</t>
  </si>
  <si>
    <t>Bahamas</t>
  </si>
  <si>
    <t>Br.Virgin Islands</t>
  </si>
  <si>
    <t>Turks and Caicos</t>
  </si>
  <si>
    <t>Total</t>
  </si>
  <si>
    <t>TABLE 4</t>
  </si>
  <si>
    <t>Anuilla</t>
  </si>
  <si>
    <t>TABLE 5</t>
  </si>
  <si>
    <t xml:space="preserve">       RE-EXPORTS</t>
  </si>
  <si>
    <t xml:space="preserve">             TOTAL</t>
  </si>
  <si>
    <t xml:space="preserve">                RELATED MATERIALS * </t>
  </si>
  <si>
    <t>TABLE 6</t>
  </si>
  <si>
    <t>TABLE 7</t>
  </si>
  <si>
    <t>ANTIGUA</t>
  </si>
  <si>
    <t>BELIZE</t>
  </si>
  <si>
    <t>DOMINICA</t>
  </si>
  <si>
    <t>GRENADA</t>
  </si>
  <si>
    <t xml:space="preserve">         IMPORTS (c.i.f)</t>
  </si>
  <si>
    <t>EXPORTS (f.o.b)</t>
  </si>
  <si>
    <t>GUYANA</t>
  </si>
  <si>
    <t xml:space="preserve">             DOMESTIC </t>
  </si>
  <si>
    <t>HAITI</t>
  </si>
  <si>
    <t>JAMAICA</t>
  </si>
  <si>
    <t>ST. LUCIA</t>
  </si>
  <si>
    <t>SURINAME</t>
  </si>
  <si>
    <t>ST.KITTS/NEVIS</t>
  </si>
  <si>
    <t>MONSTERRAT</t>
  </si>
  <si>
    <t>TRINIDAD &amp; TOBAGO *</t>
  </si>
  <si>
    <t>ST. VINCENT</t>
  </si>
  <si>
    <t>CARICOM  TOTAL *</t>
  </si>
  <si>
    <t xml:space="preserve">OF WHICH   O.E.C.S </t>
  </si>
  <si>
    <t>TABLE 8</t>
  </si>
  <si>
    <t xml:space="preserve">VALUE OF IMPORTS AND EXPORTS OF CARICOM COUNTRIES </t>
  </si>
  <si>
    <t xml:space="preserve">TRINIDAD &amp; TOBAGO * </t>
  </si>
  <si>
    <t>TABLE 9</t>
  </si>
  <si>
    <t xml:space="preserve">       (BDS $)</t>
  </si>
  <si>
    <t>COMMODITY</t>
  </si>
  <si>
    <t>SITC CODE</t>
  </si>
  <si>
    <t>%</t>
  </si>
  <si>
    <t xml:space="preserve">SUGAR </t>
  </si>
  <si>
    <t>061.11</t>
  </si>
  <si>
    <t>MARGARINE AND SHORTENING</t>
  </si>
  <si>
    <t>091</t>
  </si>
  <si>
    <t>RUM</t>
  </si>
  <si>
    <t>112.441/449</t>
  </si>
  <si>
    <t>PIGMENTS, PAINTS &amp; VARNISHES</t>
  </si>
  <si>
    <t>533</t>
  </si>
  <si>
    <t>MEDICAMENTS &amp; PHARMACEUTICALS</t>
  </si>
  <si>
    <t>541-542</t>
  </si>
  <si>
    <t>SOAPS &amp; CLEANING PREPARATIONS</t>
  </si>
  <si>
    <t>554</t>
  </si>
  <si>
    <t>DISINFECTANTS, INSECTICIDES ETC.</t>
  </si>
  <si>
    <t>591</t>
  </si>
  <si>
    <t>PAPER, PAPER PRODUCTS AND</t>
  </si>
  <si>
    <t>ARTICLES OF PAPER</t>
  </si>
  <si>
    <t>641-642</t>
  </si>
  <si>
    <t>CEMENT</t>
  </si>
  <si>
    <t>66l.222</t>
  </si>
  <si>
    <t>METAL CONTAINERS</t>
  </si>
  <si>
    <t xml:space="preserve">FURNITURE AND PARTS </t>
  </si>
  <si>
    <t>821</t>
  </si>
  <si>
    <t>CLOTHING</t>
  </si>
  <si>
    <t>841-848</t>
  </si>
  <si>
    <t>TOTAL SELECTED</t>
  </si>
  <si>
    <t>DOMESTIC EXPORTS LESS</t>
  </si>
  <si>
    <t>ELECTRONIC COMPONENTS</t>
  </si>
  <si>
    <t>771.21,776.1-3,81</t>
  </si>
  <si>
    <t>772.31-33,35,38,41</t>
  </si>
  <si>
    <t>44-46,49,51-56,59</t>
  </si>
  <si>
    <t>778.6,72-74,79,849</t>
  </si>
  <si>
    <t>841,759.95</t>
  </si>
  <si>
    <t>OTHER DOMESTIC EXPORTS</t>
  </si>
  <si>
    <t>TOTAL DOMESTIC EXPORTS</t>
  </si>
  <si>
    <t xml:space="preserve">NOTE:   Electronic Components includes printed </t>
  </si>
  <si>
    <t xml:space="preserve">        circuits for motor vehicles</t>
  </si>
  <si>
    <t>TABLE 10</t>
  </si>
  <si>
    <t>SITC GROUP</t>
  </si>
  <si>
    <t>DESCRIPTION</t>
  </si>
  <si>
    <t xml:space="preserve">                                            BDS($)</t>
  </si>
  <si>
    <t>MAIN DOMESTIC EXPORTS OF THE MAJOR TRADING PARTNERS</t>
  </si>
  <si>
    <t xml:space="preserve">                                                      BDS($)</t>
  </si>
  <si>
    <t>PRINCIPAL COMMODITIES TRADED WITH CARICOM</t>
  </si>
  <si>
    <t xml:space="preserve">                                     BDS($)</t>
  </si>
  <si>
    <t>IMPORTS</t>
  </si>
  <si>
    <t xml:space="preserve">DOMESTIC </t>
  </si>
  <si>
    <t>EXPORTS</t>
  </si>
  <si>
    <t>RE-EXPORTS</t>
  </si>
  <si>
    <t>PRINCIPAL IMPORTS</t>
  </si>
  <si>
    <t>PRINCIPAL DOMESTIC EXPORTS</t>
  </si>
  <si>
    <t xml:space="preserve">MAJOR PARTNERS (IMP) </t>
  </si>
  <si>
    <t xml:space="preserve">MAJOR PARTNERS (DEX) </t>
  </si>
  <si>
    <t>CARICOM COUNTRIES (IMP)</t>
  </si>
  <si>
    <t>CARICOM COUNTRIES (DEX)</t>
  </si>
  <si>
    <t>Jan- 200</t>
  </si>
  <si>
    <t>VALUE OF CARICOM IMPORTS AND EXPORTS BY SECTION OF THE S.I.T.C</t>
  </si>
  <si>
    <t>VALUE OF IMPORTS AND EXPORTS BY SECTION OF THE S.I.T.C</t>
  </si>
  <si>
    <t>VALUE OF IMPORTS AND EXPORTS BY MAJOR COUNTRIES AND GROUP</t>
  </si>
  <si>
    <t>MAIN IMPORTS OF THE MAJOR TRADING PARTNERS</t>
  </si>
  <si>
    <t>MAIN RE- EXPORTS OF THE MAJOR TRADING PARTNERS</t>
  </si>
  <si>
    <t>SELECTED DOMESTIC EXPORTS AS A PERCENTAGE OF TOTAL DOMESTIC EXPORTS</t>
  </si>
  <si>
    <t>Divisions</t>
  </si>
  <si>
    <t>CNTRY_CODE</t>
  </si>
  <si>
    <t>Sections</t>
  </si>
  <si>
    <t>Description</t>
  </si>
  <si>
    <t>CurrentImports</t>
  </si>
  <si>
    <t>PreviousImports</t>
  </si>
  <si>
    <t>CurrentDexports</t>
  </si>
  <si>
    <t>PreviousDexports</t>
  </si>
  <si>
    <t>CurrentRexports</t>
  </si>
  <si>
    <t>PreviousRexports</t>
  </si>
  <si>
    <t>CurrentTexports</t>
  </si>
  <si>
    <t>PreviousTexports</t>
  </si>
  <si>
    <t>Current</t>
  </si>
  <si>
    <t>Previous</t>
  </si>
  <si>
    <t>TotalValue</t>
  </si>
  <si>
    <t>CNTRY_NAME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</si>
  <si>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</si>
  <si>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5</t>
    </r>
    <r>
      <rPr>
        <b/>
        <vertAlign val="superscript"/>
        <sz val="16"/>
        <rFont val="Arial Narrow"/>
        <family val="2"/>
      </rPr>
      <t>TH</t>
    </r>
    <r>
      <rPr>
        <b/>
        <sz val="16"/>
        <rFont val="Arial Narrow"/>
        <family val="2"/>
      </rPr>
      <t xml:space="preserve"> FLOOR, BAOBAB TOWER BUILDING,</t>
    </r>
  </si>
  <si>
    <t>WARRENS, ST. MICHAEL BARBADOS</t>
  </si>
  <si>
    <r>
      <t xml:space="preserve">WEBSITE: </t>
    </r>
    <r>
      <rPr>
        <b/>
        <u val="single"/>
        <sz val="16"/>
        <color indexed="62"/>
        <rFont val="Arial Narrow"/>
        <family val="2"/>
      </rPr>
      <t>www.barstats.gov.bb</t>
    </r>
  </si>
  <si>
    <r>
      <t>MONTHLY TRADE BULLETIN</t>
    </r>
    <r>
      <rPr>
        <sz val="36"/>
        <color indexed="62"/>
        <rFont val="Times New Roman"/>
        <family val="1"/>
      </rPr>
      <t xml:space="preserve"> </t>
    </r>
  </si>
  <si>
    <t>CONTACT FOR FURTHER INFORMATION</t>
  </si>
  <si>
    <t>REVIEW OF OVERSEAS TRADE</t>
  </si>
  <si>
    <t>CARICOM TRADE</t>
  </si>
  <si>
    <t>Cntry_Code</t>
  </si>
  <si>
    <t>CountryOrGroup</t>
  </si>
  <si>
    <t>Cntry_Name</t>
  </si>
  <si>
    <t>CurrentExports</t>
  </si>
  <si>
    <t>PreviousExports</t>
  </si>
  <si>
    <t>Groups</t>
  </si>
  <si>
    <t>CurrentMonth</t>
  </si>
  <si>
    <t>PreviousMonth</t>
  </si>
  <si>
    <t>TEL: (246) 535-2600 PBX   FAX (246) 421-8294</t>
  </si>
  <si>
    <t xml:space="preserve">February </t>
  </si>
  <si>
    <t>0</t>
  </si>
  <si>
    <t>Food And Live Animals</t>
  </si>
  <si>
    <t>1</t>
  </si>
  <si>
    <t>Beverages And Tobacco</t>
  </si>
  <si>
    <t>2</t>
  </si>
  <si>
    <t>Crude Materials Inedible Except Fuels</t>
  </si>
  <si>
    <t>3</t>
  </si>
  <si>
    <t>Minerals, Fuels, Lubricants &amp; Rel. Mat.</t>
  </si>
  <si>
    <t>4</t>
  </si>
  <si>
    <t>Animals &amp; Vegetable Oils &amp; Fats</t>
  </si>
  <si>
    <t>5</t>
  </si>
  <si>
    <t>Chemicals</t>
  </si>
  <si>
    <t>6</t>
  </si>
  <si>
    <t>Manufactured Gds. Classified by Material</t>
  </si>
  <si>
    <t>7</t>
  </si>
  <si>
    <t>Machinery &amp; Transport Equipment</t>
  </si>
  <si>
    <t>8</t>
  </si>
  <si>
    <t>Miscellaneous Manufactured Articles</t>
  </si>
  <si>
    <t>9</t>
  </si>
  <si>
    <t>Miscellaneous Transactions &amp; Commodities</t>
  </si>
  <si>
    <t>BB</t>
  </si>
  <si>
    <t>SHIPS STORES</t>
  </si>
  <si>
    <t>CA</t>
  </si>
  <si>
    <t>DE</t>
  </si>
  <si>
    <t>G1</t>
  </si>
  <si>
    <t>CARICOM</t>
  </si>
  <si>
    <t>G2</t>
  </si>
  <si>
    <t>OECS</t>
  </si>
  <si>
    <t>G3</t>
  </si>
  <si>
    <t>COMMONCARIB</t>
  </si>
  <si>
    <t>G4</t>
  </si>
  <si>
    <t>OTHERS</t>
  </si>
  <si>
    <t>G5</t>
  </si>
  <si>
    <t>TOTAL</t>
  </si>
  <si>
    <t>GB</t>
  </si>
  <si>
    <t>JP</t>
  </si>
  <si>
    <t>PR</t>
  </si>
  <si>
    <t>US</t>
  </si>
  <si>
    <t>VE</t>
  </si>
  <si>
    <t>AG</t>
  </si>
  <si>
    <t>BZ</t>
  </si>
  <si>
    <t>DM</t>
  </si>
  <si>
    <t>GD</t>
  </si>
  <si>
    <t>GY</t>
  </si>
  <si>
    <t>HT</t>
  </si>
  <si>
    <t>JM</t>
  </si>
  <si>
    <t>KN</t>
  </si>
  <si>
    <t>ST. KITTS/NEVIS</t>
  </si>
  <si>
    <t>LC</t>
  </si>
  <si>
    <t>MS</t>
  </si>
  <si>
    <t>MONTSERRAT</t>
  </si>
  <si>
    <t>SR</t>
  </si>
  <si>
    <t>TT</t>
  </si>
  <si>
    <t>TRINIDAD &amp; TOB.</t>
  </si>
  <si>
    <t>VC</t>
  </si>
  <si>
    <t>ST.VINCENT</t>
  </si>
  <si>
    <t>Sugar</t>
  </si>
  <si>
    <t>Margarine</t>
  </si>
  <si>
    <t>Rum</t>
  </si>
  <si>
    <t>Pigments</t>
  </si>
  <si>
    <t>Medicaments</t>
  </si>
  <si>
    <t>Soaps</t>
  </si>
  <si>
    <t>Disinfectants</t>
  </si>
  <si>
    <t>Paper</t>
  </si>
  <si>
    <t>Cement</t>
  </si>
  <si>
    <t>Metal Container</t>
  </si>
  <si>
    <t>Furniture</t>
  </si>
  <si>
    <t>Clothing</t>
  </si>
  <si>
    <t>Selected Total</t>
  </si>
  <si>
    <t>Electronics</t>
  </si>
  <si>
    <t>Other Exports</t>
  </si>
  <si>
    <t>Total Exports</t>
  </si>
  <si>
    <t>057</t>
  </si>
  <si>
    <t>Fruits And Nuts Fresh/Dry</t>
  </si>
  <si>
    <t>098</t>
  </si>
  <si>
    <t>Edible Products</t>
  </si>
  <si>
    <t>273</t>
  </si>
  <si>
    <t>Stone, Sand And Gravel</t>
  </si>
  <si>
    <t>642</t>
  </si>
  <si>
    <t>Articles Of Paper</t>
  </si>
  <si>
    <t>716</t>
  </si>
  <si>
    <t>Rotating Electric Plant</t>
  </si>
  <si>
    <t>752</t>
  </si>
  <si>
    <t>Data Processing Machines</t>
  </si>
  <si>
    <t>764</t>
  </si>
  <si>
    <t>Telecommunication Equipment</t>
  </si>
  <si>
    <t>775</t>
  </si>
  <si>
    <t>Household Type Equipment</t>
  </si>
  <si>
    <t>Furniture And Parts</t>
  </si>
  <si>
    <t>893</t>
  </si>
  <si>
    <t>Articles Of Plastic</t>
  </si>
  <si>
    <t>034</t>
  </si>
  <si>
    <t>Fish Fresh, Chilled, Frozen</t>
  </si>
  <si>
    <t>048</t>
  </si>
  <si>
    <t>Cereal, Flour, Starch</t>
  </si>
  <si>
    <t>111</t>
  </si>
  <si>
    <t>Non-Alcoholic Beverages</t>
  </si>
  <si>
    <t>122</t>
  </si>
  <si>
    <t>Tobacco Manufactured</t>
  </si>
  <si>
    <t>334</t>
  </si>
  <si>
    <t>Petroleum Products Refined</t>
  </si>
  <si>
    <t>342</t>
  </si>
  <si>
    <t>Liquified Propane, Butane</t>
  </si>
  <si>
    <t>Soaps, Cleaning Prep.</t>
  </si>
  <si>
    <t>699</t>
  </si>
  <si>
    <t>Base Metal Manufactures</t>
  </si>
  <si>
    <t>NL</t>
  </si>
  <si>
    <t>NETHERLANDS</t>
  </si>
  <si>
    <t>054</t>
  </si>
  <si>
    <t>Vegetables Fresh/Chilled,Frozen,Dry</t>
  </si>
  <si>
    <t>056</t>
  </si>
  <si>
    <t>Vegetables/Roots Prep., Preserved</t>
  </si>
  <si>
    <t>081</t>
  </si>
  <si>
    <t>Feeding Stuff, Animals</t>
  </si>
  <si>
    <t>278</t>
  </si>
  <si>
    <t>Other Crude Minerals</t>
  </si>
  <si>
    <t>Pigments, Paints, Varnishes</t>
  </si>
  <si>
    <t>562</t>
  </si>
  <si>
    <t>Fertilizers, Manufactured</t>
  </si>
  <si>
    <t>574</t>
  </si>
  <si>
    <t>Polyacetate Expoxide Primary</t>
  </si>
  <si>
    <t>012</t>
  </si>
  <si>
    <t>Other Meat Fresh, Chilled</t>
  </si>
  <si>
    <t>022</t>
  </si>
  <si>
    <t>Milk And Cream</t>
  </si>
  <si>
    <t>024</t>
  </si>
  <si>
    <t>Cheese And Curd</t>
  </si>
  <si>
    <t>061</t>
  </si>
  <si>
    <t>Sugar, Molasses, Honey</t>
  </si>
  <si>
    <t>112</t>
  </si>
  <si>
    <t>Alcoholic Beverages</t>
  </si>
  <si>
    <t>723</t>
  </si>
  <si>
    <t>Contractors Plant Equipment</t>
  </si>
  <si>
    <t>781</t>
  </si>
  <si>
    <t>Motor Cars</t>
  </si>
  <si>
    <t>784</t>
  </si>
  <si>
    <t>Motor Vehicle Parts</t>
  </si>
  <si>
    <t>712</t>
  </si>
  <si>
    <t>Steam Vapor Turbines</t>
  </si>
  <si>
    <t>722</t>
  </si>
  <si>
    <t>Tractors</t>
  </si>
  <si>
    <t>743</t>
  </si>
  <si>
    <t>Other Pumps</t>
  </si>
  <si>
    <t>778</t>
  </si>
  <si>
    <t>Electrical Machinery &amp; Apparatus</t>
  </si>
  <si>
    <t>782</t>
  </si>
  <si>
    <t>Goods And Special Purpose M.V.</t>
  </si>
  <si>
    <t>783</t>
  </si>
  <si>
    <t>Road Motor Vehicles</t>
  </si>
  <si>
    <t>333</t>
  </si>
  <si>
    <t>Petroleum Crude</t>
  </si>
  <si>
    <t>512</t>
  </si>
  <si>
    <t>Alcohols, Phenols</t>
  </si>
  <si>
    <t>542</t>
  </si>
  <si>
    <t>Medicaments Including Vet. Med.</t>
  </si>
  <si>
    <t>Disinfectants,Insecticides</t>
  </si>
  <si>
    <t>692</t>
  </si>
  <si>
    <t>Metal Containers</t>
  </si>
  <si>
    <t>813</t>
  </si>
  <si>
    <t>Light Fixtures,Fittings</t>
  </si>
  <si>
    <t>892</t>
  </si>
  <si>
    <t>Printed Matter</t>
  </si>
  <si>
    <t>658</t>
  </si>
  <si>
    <t>Made-Up Textile Articles</t>
  </si>
  <si>
    <t>726</t>
  </si>
  <si>
    <t>Printing, Binding Machinery</t>
  </si>
  <si>
    <t>745</t>
  </si>
  <si>
    <t>Other Non-Electric Machinery</t>
  </si>
  <si>
    <t>772</t>
  </si>
  <si>
    <t>Electric Switches Fuses</t>
  </si>
  <si>
    <t>793</t>
  </si>
  <si>
    <t>Ships And Boats</t>
  </si>
  <si>
    <t>874</t>
  </si>
  <si>
    <t>Measuring Checking Instruments</t>
  </si>
  <si>
    <t>971</t>
  </si>
  <si>
    <t>Non-Monetary Gold</t>
  </si>
  <si>
    <t>059</t>
  </si>
  <si>
    <t>Fruit Juices</t>
  </si>
  <si>
    <t>Margarine And Shortening</t>
  </si>
  <si>
    <t>421</t>
  </si>
  <si>
    <t>Fixed Vegetable Oils And Fat, Soft</t>
  </si>
  <si>
    <t>046</t>
  </si>
  <si>
    <t>Meals Flour, Wheat, Meslin</t>
  </si>
  <si>
    <t>661</t>
  </si>
  <si>
    <t>Lime, Cement</t>
  </si>
  <si>
    <t>741</t>
  </si>
  <si>
    <t>Heating Cooling Equipment</t>
  </si>
  <si>
    <t>282</t>
  </si>
  <si>
    <t>Ferrous Waste And Scrap</t>
  </si>
  <si>
    <t>579</t>
  </si>
  <si>
    <t>Waste Parings, Scraps, Plastic</t>
  </si>
  <si>
    <t>896</t>
  </si>
  <si>
    <t>Artwork, Collectors Pieces</t>
  </si>
  <si>
    <t>931</t>
  </si>
  <si>
    <t>Special Transactions And Commodities</t>
  </si>
  <si>
    <t>641</t>
  </si>
  <si>
    <t>Paper And Paper Products</t>
  </si>
  <si>
    <t>842</t>
  </si>
  <si>
    <t>Female Clothing Non Knitted</t>
  </si>
  <si>
    <t>898</t>
  </si>
  <si>
    <t>Musical Instruments</t>
  </si>
  <si>
    <t>FR</t>
  </si>
  <si>
    <t>FRANCE</t>
  </si>
  <si>
    <t>695</t>
  </si>
  <si>
    <t>Hand Or Machine Tools</t>
  </si>
  <si>
    <t>744</t>
  </si>
  <si>
    <t>Mech. Handling Equipment</t>
  </si>
  <si>
    <t>771</t>
  </si>
  <si>
    <t>Electric Power Machines</t>
  </si>
  <si>
    <t>786</t>
  </si>
  <si>
    <t>Trailers,Containers</t>
  </si>
  <si>
    <t>541</t>
  </si>
  <si>
    <t>Medicinal Pharmacy Products</t>
  </si>
  <si>
    <t>611</t>
  </si>
  <si>
    <t>Leather</t>
  </si>
  <si>
    <t>665</t>
  </si>
  <si>
    <t>Glassware</t>
  </si>
  <si>
    <t>848</t>
  </si>
  <si>
    <t>Headgear-Non Textile Clothing</t>
  </si>
  <si>
    <t>841</t>
  </si>
  <si>
    <t>Male Clothing-Non Knitted</t>
  </si>
  <si>
    <t>844</t>
  </si>
  <si>
    <t>Female Clothing Knitted</t>
  </si>
  <si>
    <t>845</t>
  </si>
  <si>
    <t>Articles Of Apparel</t>
  </si>
  <si>
    <t>851</t>
  </si>
  <si>
    <t>Footwear</t>
  </si>
  <si>
    <t>885</t>
  </si>
  <si>
    <t>Watches And Clocks</t>
  </si>
  <si>
    <t>897</t>
  </si>
  <si>
    <t>Jewellery</t>
  </si>
  <si>
    <t>222</t>
  </si>
  <si>
    <t>Oil Seeds For Soft Veg. Oil</t>
  </si>
  <si>
    <t>248</t>
  </si>
  <si>
    <t>Wood Simply Worked</t>
  </si>
  <si>
    <t>292</t>
  </si>
  <si>
    <t>Crude Vegetable Materials</t>
  </si>
  <si>
    <t>676</t>
  </si>
  <si>
    <t>Iron And Steel Bars, Rods</t>
  </si>
  <si>
    <t>776</t>
  </si>
  <si>
    <t>Valves Tubes Diodes</t>
  </si>
  <si>
    <t>629</t>
  </si>
  <si>
    <t>Articles Of Rubber</t>
  </si>
  <si>
    <t>785</t>
  </si>
  <si>
    <t>Motor Cycles; Cycles</t>
  </si>
  <si>
    <t>553</t>
  </si>
  <si>
    <t>Perfumery, Cosmetics</t>
  </si>
  <si>
    <t>047</t>
  </si>
  <si>
    <t>Other Cereals, Meals, Flours</t>
  </si>
  <si>
    <t>713</t>
  </si>
  <si>
    <t>Internal Combustion Engines</t>
  </si>
  <si>
    <t>894</t>
  </si>
  <si>
    <t>Toys Games, Baby Carriages</t>
  </si>
  <si>
    <t>899</t>
  </si>
  <si>
    <t>Misc. Manufactured Articles</t>
  </si>
  <si>
    <t>05</t>
  </si>
  <si>
    <t>Vegetables &amp; Fruits</t>
  </si>
  <si>
    <t>09</t>
  </si>
  <si>
    <t>Miscellaneous Edible Products</t>
  </si>
  <si>
    <t>11</t>
  </si>
  <si>
    <t>Beverages</t>
  </si>
  <si>
    <t>33</t>
  </si>
  <si>
    <t>Petroleum,Petroleum Products &amp; Related Materials</t>
  </si>
  <si>
    <t>72</t>
  </si>
  <si>
    <t>Machinery Specialized For Particular Industries</t>
  </si>
  <si>
    <t>74</t>
  </si>
  <si>
    <t>General Industrial Machinery &amp; Parts</t>
  </si>
  <si>
    <t>77</t>
  </si>
  <si>
    <t>Electrical Machinery</t>
  </si>
  <si>
    <t>78</t>
  </si>
  <si>
    <t>Road Vehicles</t>
  </si>
  <si>
    <t>89</t>
  </si>
  <si>
    <t>ZZ</t>
  </si>
  <si>
    <t>ALL OTHERS</t>
  </si>
  <si>
    <t>04</t>
  </si>
  <si>
    <t>Cereals</t>
  </si>
  <si>
    <t>54</t>
  </si>
  <si>
    <t>Medicinal &amp; Pharmaceutical Products</t>
  </si>
  <si>
    <t>66</t>
  </si>
  <si>
    <t>Non-Metallic Mineral Manufactures</t>
  </si>
  <si>
    <t>69</t>
  </si>
  <si>
    <t>Manufactures Of Metals</t>
  </si>
  <si>
    <t>64</t>
  </si>
  <si>
    <t>Paper &amp; Articles Of Paper</t>
  </si>
  <si>
    <t>59</t>
  </si>
  <si>
    <t>Chemical Products</t>
  </si>
  <si>
    <t>CN</t>
  </si>
  <si>
    <t>CHINA, PEO.REP.</t>
  </si>
  <si>
    <t>During the month of February 2020, total imports to Barbados were valued at $268 million, whilst total exports from Barbados were valued at $82 million. This resulted in a visible trade deficit of $185.9 million, as compared with a visible trade deficit of $152.6 for February 2019.</t>
  </si>
  <si>
    <t>Imports for February 2020 were $27.7 million more than imports for February 2019, an increase of 11.5%. Total exports decreased by $5.5 million or 6.3% of the February 2019 figure. Domestic exports decreased by $8.3 million or 15.1% over February 2020, while the value of re-exports decreased by $2.7 million or 8.4% over the corresponding period 2019.</t>
  </si>
  <si>
    <t>For the period January – February 2020, the value of imports to Barbados was $573 million, whilst the value of total exports was $156 million representing an accumulated visible trade deficit of $416.8 million as compared to a similar deficit of $335.7 million for January – February 2019.</t>
  </si>
  <si>
    <r>
      <t>Imports for January – February 2020 were $72.6 million less than imports for the same period 2019, a decrease of 14.5%. Total exports showed a decrease of some</t>
    </r>
    <r>
      <rPr>
        <sz val="14"/>
        <color indexed="10"/>
        <rFont val="Arial"/>
        <family val="2"/>
      </rPr>
      <t xml:space="preserve"> </t>
    </r>
    <r>
      <rPr>
        <sz val="14"/>
        <rFont val="Arial"/>
        <family val="2"/>
      </rPr>
      <t>$8.5</t>
    </r>
    <r>
      <rPr>
        <sz val="14"/>
        <color indexed="10"/>
        <rFont val="Arial"/>
        <family val="2"/>
      </rPr>
      <t xml:space="preserve"> </t>
    </r>
    <r>
      <rPr>
        <sz val="14"/>
        <rFont val="Arial"/>
        <family val="2"/>
      </rPr>
      <t>million or 5.1% over the January - February 2019 figure. Domestic exports decreased by $13.7 million or 14.9% over January – February 2019. The value of re-exports decreased by $5.2 million or 7.1% over the corresponding period 2019.</t>
    </r>
  </si>
  <si>
    <t>During the month of February 2020, total imports from CARICOM countries were valued at $58 million, whilst total exports to CARICOM were valued at $28 million, resulting in a trade deficit of $30.5 million as compared with a visible trade deficit of $10.7 million for February 2019.</t>
  </si>
  <si>
    <r>
      <t>Total CARICOM imports for February 2020 were $10.4</t>
    </r>
    <r>
      <rPr>
        <sz val="14"/>
        <color indexed="10"/>
        <rFont val="Arial"/>
        <family val="2"/>
      </rPr>
      <t xml:space="preserve"> </t>
    </r>
    <r>
      <rPr>
        <sz val="14"/>
        <rFont val="Arial"/>
        <family val="2"/>
      </rPr>
      <t>million less than CARICOM imports for February 2019, a decrease of 21.7%. Total exports to CARICOM for February 2020 were</t>
    </r>
    <r>
      <rPr>
        <sz val="14"/>
        <color indexed="10"/>
        <rFont val="Arial"/>
        <family val="2"/>
      </rPr>
      <t xml:space="preserve"> </t>
    </r>
    <r>
      <rPr>
        <sz val="14"/>
        <rFont val="Arial"/>
        <family val="2"/>
      </rPr>
      <t>$9.4 million less than total exports for February 2019, a decrease of 25.1%. Domestic exports decreased by $9.0 million or 26.0% over February 2019. The value of re-exports decreased by some $0.4 million, or 13.4%, over the February 2019 figure.</t>
    </r>
  </si>
  <si>
    <t>For the period January – February 2020, total imports from CARICOM were valued at $131 million, whilst total exports were $48 million resulting in an accumulated visible trade deficit of $83.5 million as compared with a deficit of $30.4 million for the same period of 2019.</t>
  </si>
  <si>
    <t>During this period, CARICOM imports were approximately $38.8 million less than those over the same period in 2019, a decrease of 41.7%. Total exports to CARICOM for January – February 2015 were $14.3 million less than total exports for the corresponding period 2019, a decrease of 22.9%. Domestic exports decreased by approximately $12.8 million or 22.9% over the same period 2019. The value of re-exports decreased by $1.5million or 22.6% over the January – February 2019 figure.</t>
  </si>
  <si>
    <r>
      <rPr>
        <b/>
        <sz val="16"/>
        <color indexed="62"/>
        <rFont val="Arial Narrow"/>
        <family val="2"/>
      </rPr>
      <t xml:space="preserve">PUBLISHED ON: </t>
    </r>
    <r>
      <rPr>
        <b/>
        <sz val="16"/>
        <rFont val="Arial Narrow"/>
        <family val="2"/>
      </rPr>
      <t>25</t>
    </r>
    <r>
      <rPr>
        <b/>
        <vertAlign val="superscript"/>
        <sz val="16"/>
        <rFont val="Arial Narrow"/>
        <family val="2"/>
      </rPr>
      <t>TH</t>
    </r>
    <r>
      <rPr>
        <b/>
        <sz val="16"/>
        <rFont val="Arial Narrow"/>
        <family val="2"/>
      </rPr>
      <t xml:space="preserve"> MAY, 2020</t>
    </r>
  </si>
  <si>
    <r>
      <t xml:space="preserve">NEXT PUBLICATION DATE: </t>
    </r>
    <r>
      <rPr>
        <b/>
        <sz val="16"/>
        <rFont val="Arial Narrow"/>
        <family val="2"/>
      </rPr>
      <t>24TH JULY, 2020</t>
    </r>
  </si>
  <si>
    <r>
      <t xml:space="preserve">MISS. BRITNEY PARRIS </t>
    </r>
    <r>
      <rPr>
        <b/>
        <sz val="16"/>
        <color indexed="62"/>
        <rFont val="Arial Narrow"/>
        <family val="2"/>
      </rPr>
      <t>TEL</t>
    </r>
    <r>
      <rPr>
        <b/>
        <sz val="16"/>
        <rFont val="Arial Narrow"/>
        <family val="2"/>
      </rPr>
      <t xml:space="preserve">: (246) 535-2648 </t>
    </r>
    <r>
      <rPr>
        <b/>
        <sz val="16"/>
        <color indexed="62"/>
        <rFont val="Arial Narrow"/>
        <family val="2"/>
      </rPr>
      <t>EMAIL: BParris</t>
    </r>
    <r>
      <rPr>
        <b/>
        <u val="single"/>
        <sz val="16"/>
        <color indexed="62"/>
        <rFont val="Arial Narrow"/>
        <family val="2"/>
      </rPr>
      <t>@barstats.gov.bb</t>
    </r>
  </si>
  <si>
    <t xml:space="preserve">                     JANUARY - 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</si>
</sst>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71" formatCode="_-* #,##0.00_-;\-* #,##0.00_-;_-* &quot;-&quot;??_-;_-@_-"/>
    <numFmt numFmtId="178" formatCode="_-* #,##0.0_-;\-* #,##0.0_-;_-* &quot;-&quot;??_-;_-@_-"/>
    <numFmt numFmtId="179" formatCode="_-* #,##0_-;\-* #,##0_-;_-* &quot;-&quot;??_-;_-@_-"/>
    <numFmt numFmtId="180" formatCode="0.0"/>
    <numFmt numFmtId="181" formatCode="0.0%"/>
    <numFmt numFmtId="192" formatCode="_(* #,##0_);_(* \(#,##0\);_(* &quot;-&quot;??_);_(@_)"/>
  </numFmts>
  <fonts count="56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u val="single"/>
      <sz val="11"/>
      <name val="Arial"/>
      <family val="2"/>
    </font>
    <font>
      <b/>
      <i/>
      <sz val="11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color indexed="8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10"/>
      <color indexed="8"/>
      <name val="Book Antiqua"/>
      <family val="1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name val="Book Antiqua"/>
      <family val="1"/>
    </font>
    <font>
      <b/>
      <u val="single"/>
      <sz val="10"/>
      <color indexed="8"/>
      <name val="Book Antiqua"/>
      <family val="1"/>
    </font>
    <font>
      <b/>
      <u val="single"/>
      <sz val="10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b/>
      <sz val="16"/>
      <name val="Arial Narrow"/>
      <family val="2"/>
    </font>
    <font>
      <b/>
      <vertAlign val="superscript"/>
      <sz val="16"/>
      <name val="Arial Narrow"/>
      <family val="2"/>
    </font>
    <font>
      <b/>
      <u val="single"/>
      <sz val="16"/>
      <color indexed="62"/>
      <name val="Arial Narrow"/>
      <family val="2"/>
    </font>
    <font>
      <sz val="11"/>
      <name val="Calibri"/>
      <family val="2"/>
    </font>
    <font>
      <sz val="36"/>
      <color indexed="62"/>
      <name val="Times New Roman"/>
      <family val="1"/>
    </font>
    <font>
      <b/>
      <sz val="16"/>
      <color indexed="62"/>
      <name val="Arial Narrow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color rgb="FF333399"/>
      <name val="Arial Narrow"/>
      <family val="2"/>
    </font>
    <font>
      <b/>
      <sz val="16"/>
      <color rgb="FF3333CC"/>
      <name val="Arial Narrow"/>
      <family val="2"/>
    </font>
    <font>
      <u val="single"/>
      <sz val="28"/>
      <color rgb="FF3333CC"/>
      <name val="Times New Roman"/>
      <family val="1"/>
    </font>
    <font>
      <sz val="33.75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Book Antiqua"/>
      <family val="2"/>
    </font>
    <font>
      <sz val="9"/>
      <color rgb="FF000000"/>
      <name val="Arial"/>
      <family val="2"/>
    </font>
    <font>
      <b/>
      <sz val="16.55"/>
      <color rgb="FF000000"/>
      <name val="Book Antiqua"/>
      <family val="2"/>
    </font>
    <font>
      <sz val="18.4"/>
      <color rgb="FF000000"/>
      <name val="Book Antiqua"/>
      <family val="2"/>
    </font>
    <font>
      <sz val="9.5"/>
      <color rgb="FF000000"/>
      <name val="Arial"/>
      <family val="2"/>
    </font>
    <font>
      <sz val="29.75"/>
      <color rgb="FF000000"/>
      <name val="Arial"/>
      <family val="2"/>
    </font>
    <font>
      <sz val="10.25"/>
      <color rgb="FF000000"/>
      <name val="Arial"/>
      <family val="2"/>
    </font>
    <font>
      <sz val="22.25"/>
      <color rgb="FF000000"/>
      <name val="Arial"/>
      <family val="2"/>
    </font>
    <font>
      <sz val="9.75"/>
      <color rgb="FF000000"/>
      <name val="Book Antiqua"/>
      <family val="2"/>
    </font>
    <font>
      <sz val="9.75"/>
      <color rgb="FF000000"/>
      <name val="Arial"/>
      <family val="2"/>
    </font>
    <font>
      <sz val="8"/>
      <color rgb="FF000000"/>
      <name val="Book Antiqua"/>
      <family val="2"/>
    </font>
    <font>
      <sz val="22"/>
      <color rgb="FF000000"/>
      <name val="Arial"/>
      <family val="2"/>
    </font>
    <font>
      <b/>
      <sz val="36"/>
      <color rgb="FFFF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/>
      <right style="thin"/>
      <top/>
      <bottom/>
    </border>
    <border>
      <left/>
      <right/>
      <top/>
      <bottom style="double"/>
    </border>
    <border>
      <left/>
      <right style="thin"/>
      <top style="double"/>
      <bottom style="thin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 style="double">
        <color rgb="FF0070C0"/>
      </left>
      <right/>
      <top style="double">
        <color rgb="FF0070C0"/>
      </top>
      <bottom/>
    </border>
    <border>
      <left/>
      <right/>
      <top style="double">
        <color rgb="FF0070C0"/>
      </top>
      <bottom/>
    </border>
    <border>
      <left/>
      <right style="double">
        <color rgb="FF0070C0"/>
      </right>
      <top style="double">
        <color rgb="FF0070C0"/>
      </top>
      <bottom/>
    </border>
    <border>
      <left style="double">
        <color rgb="FF0070C0"/>
      </left>
      <right/>
      <top/>
      <bottom/>
    </border>
    <border>
      <left/>
      <right style="double">
        <color rgb="FF0070C0"/>
      </right>
      <top/>
      <bottom/>
    </border>
    <border>
      <left style="double">
        <color rgb="FF0070C0"/>
      </left>
      <right/>
      <top/>
      <bottom style="double">
        <color rgb="FF0070C0"/>
      </bottom>
    </border>
    <border>
      <left/>
      <right/>
      <top/>
      <bottom style="double">
        <color rgb="FF0070C0"/>
      </bottom>
    </border>
    <border>
      <left/>
      <right style="double">
        <color rgb="FF0070C0"/>
      </right>
      <top/>
      <bottom style="double">
        <color rgb="FF0070C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63">
    <xf numFmtId="0" fontId="0" fillId="0" borderId="0" xfId="0"/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8" xfId="35" applyFont="1" applyFill="1" applyBorder="1" applyAlignment="1">
      <alignment horizontal="left"/>
      <protection/>
    </xf>
    <xf numFmtId="0" fontId="1" fillId="0" borderId="8" xfId="35" applyFont="1" applyFill="1" applyBorder="1" applyAlignment="1">
      <alignment horizontal="right"/>
      <protection/>
    </xf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2" xfId="0" applyFont="1" applyBorder="1" applyAlignment="1">
      <alignment/>
    </xf>
    <xf numFmtId="179" fontId="6" fillId="0" borderId="2" xfId="23" applyNumberFormat="1" applyFont="1" applyBorder="1" applyAlignment="1">
      <alignment/>
    </xf>
    <xf numFmtId="179" fontId="6" fillId="0" borderId="12" xfId="23" applyNumberFormat="1" applyFont="1" applyBorder="1" applyAlignment="1">
      <alignment/>
    </xf>
    <xf numFmtId="179" fontId="6" fillId="0" borderId="0" xfId="23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79" fontId="2" fillId="0" borderId="12" xfId="23" applyNumberFormat="1" applyFont="1" applyBorder="1" applyAlignment="1">
      <alignment/>
    </xf>
    <xf numFmtId="179" fontId="2" fillId="0" borderId="2" xfId="23" applyNumberFormat="1" applyFont="1" applyBorder="1" applyAlignment="1">
      <alignment/>
    </xf>
    <xf numFmtId="0" fontId="9" fillId="0" borderId="0" xfId="0" applyFont="1" applyBorder="1" applyAlignment="1">
      <alignment/>
    </xf>
    <xf numFmtId="0" fontId="1" fillId="0" borderId="8" xfId="38" applyFont="1" applyFill="1" applyBorder="1" applyAlignment="1">
      <alignment horizontal="right"/>
      <protection/>
    </xf>
    <xf numFmtId="0" fontId="10" fillId="0" borderId="8" xfId="33" applyFont="1" applyFill="1" applyBorder="1" applyAlignment="1">
      <alignment horizontal="left"/>
      <protection/>
    </xf>
    <xf numFmtId="0" fontId="1" fillId="0" borderId="8" xfId="33" applyFont="1" applyFill="1" applyBorder="1" applyAlignment="1">
      <alignment horizontal="left"/>
      <protection/>
    </xf>
    <xf numFmtId="0" fontId="1" fillId="0" borderId="8" xfId="33" applyFont="1" applyFill="1" applyBorder="1" applyAlignment="1">
      <alignment horizontal="right"/>
      <protection/>
    </xf>
    <xf numFmtId="179" fontId="11" fillId="0" borderId="2" xfId="23" applyNumberFormat="1" applyFont="1" applyBorder="1" applyAlignment="1">
      <alignment/>
    </xf>
    <xf numFmtId="0" fontId="12" fillId="0" borderId="2" xfId="0" applyFont="1" applyBorder="1" applyAlignment="1">
      <alignment/>
    </xf>
    <xf numFmtId="0" fontId="3" fillId="0" borderId="0" xfId="0" applyFont="1" applyBorder="1" applyAlignment="1">
      <alignment horizontal="center"/>
    </xf>
    <xf numFmtId="179" fontId="2" fillId="0" borderId="0" xfId="23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79" fontId="2" fillId="0" borderId="10" xfId="23" applyNumberFormat="1" applyFont="1" applyBorder="1" applyAlignment="1">
      <alignment/>
    </xf>
    <xf numFmtId="0" fontId="9" fillId="0" borderId="5" xfId="0" applyFont="1" applyBorder="1" applyAlignment="1">
      <alignment horizontal="center"/>
    </xf>
    <xf numFmtId="179" fontId="2" fillId="0" borderId="5" xfId="23" applyNumberFormat="1" applyFont="1" applyBorder="1" applyAlignment="1">
      <alignment/>
    </xf>
    <xf numFmtId="179" fontId="2" fillId="0" borderId="13" xfId="23" applyNumberFormat="1" applyFont="1" applyBorder="1" applyAlignment="1">
      <alignment/>
    </xf>
    <xf numFmtId="179" fontId="2" fillId="0" borderId="14" xfId="23" applyNumberFormat="1" applyFont="1" applyBorder="1" applyAlignment="1">
      <alignment/>
    </xf>
    <xf numFmtId="179" fontId="2" fillId="0" borderId="6" xfId="23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178" fontId="2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81" fontId="2" fillId="0" borderId="0" xfId="15" applyNumberFormat="1" applyFont="1" applyBorder="1" applyAlignment="1">
      <alignment/>
    </xf>
    <xf numFmtId="179" fontId="6" fillId="0" borderId="2" xfId="24" applyNumberFormat="1" applyFont="1" applyBorder="1" applyAlignment="1">
      <alignment/>
    </xf>
    <xf numFmtId="179" fontId="6" fillId="0" borderId="12" xfId="24" applyNumberFormat="1" applyFont="1" applyBorder="1" applyAlignment="1">
      <alignment/>
    </xf>
    <xf numFmtId="179" fontId="6" fillId="0" borderId="0" xfId="24" applyNumberFormat="1" applyFont="1" applyBorder="1" applyAlignment="1">
      <alignment/>
    </xf>
    <xf numFmtId="179" fontId="2" fillId="0" borderId="12" xfId="24" applyNumberFormat="1" applyFont="1" applyBorder="1" applyAlignment="1">
      <alignment/>
    </xf>
    <xf numFmtId="179" fontId="2" fillId="0" borderId="2" xfId="24" applyNumberFormat="1" applyFont="1" applyBorder="1" applyAlignment="1">
      <alignment/>
    </xf>
    <xf numFmtId="179" fontId="11" fillId="0" borderId="2" xfId="24" applyNumberFormat="1" applyFont="1" applyBorder="1" applyAlignment="1">
      <alignment/>
    </xf>
    <xf numFmtId="179" fontId="2" fillId="0" borderId="0" xfId="24" applyNumberFormat="1" applyFont="1" applyBorder="1" applyAlignment="1">
      <alignment/>
    </xf>
    <xf numFmtId="179" fontId="2" fillId="0" borderId="10" xfId="24" applyNumberFormat="1" applyFont="1" applyBorder="1" applyAlignment="1">
      <alignment/>
    </xf>
    <xf numFmtId="179" fontId="2" fillId="0" borderId="5" xfId="24" applyNumberFormat="1" applyFont="1" applyBorder="1" applyAlignment="1">
      <alignment/>
    </xf>
    <xf numFmtId="179" fontId="2" fillId="0" borderId="13" xfId="24" applyNumberFormat="1" applyFont="1" applyBorder="1" applyAlignment="1">
      <alignment/>
    </xf>
    <xf numFmtId="179" fontId="2" fillId="0" borderId="14" xfId="24" applyNumberFormat="1" applyFont="1" applyBorder="1" applyAlignment="1">
      <alignment/>
    </xf>
    <xf numFmtId="179" fontId="2" fillId="0" borderId="6" xfId="24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8" xfId="36" applyFont="1" applyFill="1" applyBorder="1" applyAlignment="1">
      <alignment horizontal="left" wrapText="1"/>
      <protection/>
    </xf>
    <xf numFmtId="0" fontId="1" fillId="0" borderId="8" xfId="36" applyFont="1" applyFill="1" applyBorder="1" applyAlignment="1">
      <alignment horizontal="right" wrapText="1"/>
      <protection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center"/>
    </xf>
    <xf numFmtId="0" fontId="1" fillId="0" borderId="18" xfId="36" applyFont="1" applyFill="1" applyBorder="1" applyAlignment="1">
      <alignment horizontal="left"/>
      <protection/>
    </xf>
    <xf numFmtId="0" fontId="3" fillId="0" borderId="19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2" fillId="0" borderId="19" xfId="0" applyFont="1" applyBorder="1" applyAlignment="1">
      <alignment/>
    </xf>
    <xf numFmtId="179" fontId="2" fillId="0" borderId="0" xfId="25" applyNumberFormat="1" applyFont="1" applyAlignment="1">
      <alignment/>
    </xf>
    <xf numFmtId="179" fontId="2" fillId="0" borderId="0" xfId="25" applyNumberFormat="1" applyFont="1" applyBorder="1" applyAlignment="1">
      <alignment/>
    </xf>
    <xf numFmtId="179" fontId="2" fillId="0" borderId="12" xfId="25" applyNumberFormat="1" applyFont="1" applyBorder="1" applyAlignment="1">
      <alignment/>
    </xf>
    <xf numFmtId="0" fontId="0" fillId="0" borderId="12" xfId="0" applyBorder="1" applyAlignment="1">
      <alignment/>
    </xf>
    <xf numFmtId="0" fontId="3" fillId="0" borderId="19" xfId="0" applyFont="1" applyBorder="1" applyAlignment="1">
      <alignment horizontal="left"/>
    </xf>
    <xf numFmtId="179" fontId="2" fillId="0" borderId="10" xfId="25" applyNumberFormat="1" applyFont="1" applyBorder="1" applyAlignment="1">
      <alignment/>
    </xf>
    <xf numFmtId="0" fontId="3" fillId="0" borderId="13" xfId="0" applyFont="1" applyBorder="1" applyAlignment="1">
      <alignment/>
    </xf>
    <xf numFmtId="179" fontId="2" fillId="0" borderId="13" xfId="25" applyNumberFormat="1" applyFont="1" applyBorder="1" applyAlignment="1">
      <alignment/>
    </xf>
    <xf numFmtId="179" fontId="0" fillId="0" borderId="0" xfId="25" applyNumberFormat="1" applyAlignment="1">
      <alignment/>
    </xf>
    <xf numFmtId="0" fontId="1" fillId="0" borderId="8" xfId="37" applyFont="1" applyFill="1" applyBorder="1" applyAlignment="1">
      <alignment horizontal="left"/>
      <protection/>
    </xf>
    <xf numFmtId="179" fontId="2" fillId="0" borderId="0" xfId="25" applyNumberFormat="1" applyFont="1" applyFill="1" applyBorder="1" applyAlignment="1">
      <alignment/>
    </xf>
    <xf numFmtId="0" fontId="1" fillId="0" borderId="18" xfId="36" applyFont="1" applyFill="1" applyBorder="1" applyAlignment="1">
      <alignment horizontal="left" wrapText="1"/>
      <protection/>
    </xf>
    <xf numFmtId="179" fontId="2" fillId="0" borderId="0" xfId="26" applyNumberFormat="1" applyFont="1" applyAlignment="1">
      <alignment/>
    </xf>
    <xf numFmtId="179" fontId="2" fillId="0" borderId="0" xfId="26" applyNumberFormat="1" applyFont="1" applyBorder="1" applyAlignment="1">
      <alignment/>
    </xf>
    <xf numFmtId="179" fontId="0" fillId="0" borderId="0" xfId="26" applyNumberFormat="1" applyAlignment="1">
      <alignment/>
    </xf>
    <xf numFmtId="179" fontId="2" fillId="0" borderId="0" xfId="26" applyNumberFormat="1" applyFont="1" applyFill="1" applyBorder="1" applyAlignment="1">
      <alignment/>
    </xf>
    <xf numFmtId="179" fontId="6" fillId="0" borderId="2" xfId="27" applyNumberFormat="1" applyFont="1" applyBorder="1" applyAlignment="1">
      <alignment/>
    </xf>
    <xf numFmtId="179" fontId="6" fillId="0" borderId="12" xfId="27" applyNumberFormat="1" applyFont="1" applyBorder="1" applyAlignment="1">
      <alignment/>
    </xf>
    <xf numFmtId="179" fontId="6" fillId="0" borderId="0" xfId="27" applyNumberFormat="1" applyFont="1" applyBorder="1" applyAlignment="1">
      <alignment/>
    </xf>
    <xf numFmtId="179" fontId="2" fillId="0" borderId="12" xfId="27" applyNumberFormat="1" applyFont="1" applyBorder="1" applyAlignment="1">
      <alignment/>
    </xf>
    <xf numFmtId="179" fontId="2" fillId="0" borderId="2" xfId="27" applyNumberFormat="1" applyFont="1" applyBorder="1" applyAlignment="1">
      <alignment/>
    </xf>
    <xf numFmtId="179" fontId="11" fillId="0" borderId="2" xfId="27" applyNumberFormat="1" applyFont="1" applyBorder="1" applyAlignment="1">
      <alignment/>
    </xf>
    <xf numFmtId="179" fontId="2" fillId="0" borderId="0" xfId="27" applyNumberFormat="1" applyFont="1" applyBorder="1" applyAlignment="1">
      <alignment/>
    </xf>
    <xf numFmtId="179" fontId="2" fillId="0" borderId="10" xfId="27" applyNumberFormat="1" applyFont="1" applyBorder="1" applyAlignment="1">
      <alignment/>
    </xf>
    <xf numFmtId="179" fontId="2" fillId="0" borderId="5" xfId="27" applyNumberFormat="1" applyFont="1" applyBorder="1" applyAlignment="1">
      <alignment/>
    </xf>
    <xf numFmtId="179" fontId="2" fillId="0" borderId="13" xfId="27" applyNumberFormat="1" applyFont="1" applyBorder="1" applyAlignment="1">
      <alignment/>
    </xf>
    <xf numFmtId="179" fontId="2" fillId="0" borderId="14" xfId="27" applyNumberFormat="1" applyFont="1" applyBorder="1" applyAlignment="1">
      <alignment/>
    </xf>
    <xf numFmtId="179" fontId="2" fillId="0" borderId="6" xfId="27" applyNumberFormat="1" applyFont="1" applyBorder="1" applyAlignment="1">
      <alignment/>
    </xf>
    <xf numFmtId="178" fontId="2" fillId="0" borderId="0" xfId="27" applyNumberFormat="1" applyFont="1" applyBorder="1" applyAlignment="1">
      <alignment/>
    </xf>
    <xf numFmtId="179" fontId="6" fillId="0" borderId="2" xfId="28" applyNumberFormat="1" applyFont="1" applyBorder="1" applyAlignment="1">
      <alignment/>
    </xf>
    <xf numFmtId="179" fontId="6" fillId="0" borderId="12" xfId="28" applyNumberFormat="1" applyFont="1" applyBorder="1" applyAlignment="1">
      <alignment/>
    </xf>
    <xf numFmtId="179" fontId="6" fillId="0" borderId="0" xfId="28" applyNumberFormat="1" applyFont="1" applyBorder="1" applyAlignment="1">
      <alignment/>
    </xf>
    <xf numFmtId="179" fontId="2" fillId="0" borderId="12" xfId="28" applyNumberFormat="1" applyFont="1" applyBorder="1" applyAlignment="1">
      <alignment/>
    </xf>
    <xf numFmtId="179" fontId="2" fillId="0" borderId="2" xfId="28" applyNumberFormat="1" applyFont="1" applyBorder="1" applyAlignment="1">
      <alignment/>
    </xf>
    <xf numFmtId="179" fontId="11" fillId="0" borderId="2" xfId="28" applyNumberFormat="1" applyFont="1" applyBorder="1" applyAlignment="1">
      <alignment/>
    </xf>
    <xf numFmtId="179" fontId="2" fillId="0" borderId="0" xfId="28" applyNumberFormat="1" applyFont="1" applyBorder="1" applyAlignment="1">
      <alignment/>
    </xf>
    <xf numFmtId="179" fontId="2" fillId="0" borderId="10" xfId="28" applyNumberFormat="1" applyFont="1" applyBorder="1" applyAlignment="1">
      <alignment/>
    </xf>
    <xf numFmtId="179" fontId="2" fillId="0" borderId="5" xfId="28" applyNumberFormat="1" applyFont="1" applyBorder="1" applyAlignment="1">
      <alignment/>
    </xf>
    <xf numFmtId="179" fontId="2" fillId="0" borderId="13" xfId="28" applyNumberFormat="1" applyFont="1" applyBorder="1" applyAlignment="1">
      <alignment/>
    </xf>
    <xf numFmtId="179" fontId="2" fillId="0" borderId="14" xfId="28" applyNumberFormat="1" applyFont="1" applyBorder="1" applyAlignment="1">
      <alignment/>
    </xf>
    <xf numFmtId="179" fontId="2" fillId="0" borderId="6" xfId="28" applyNumberFormat="1" applyFont="1" applyBorder="1" applyAlignment="1">
      <alignment/>
    </xf>
    <xf numFmtId="178" fontId="2" fillId="0" borderId="0" xfId="28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9" xfId="0" applyFont="1" applyBorder="1" applyAlignment="1">
      <alignment horizontal="center"/>
    </xf>
    <xf numFmtId="179" fontId="2" fillId="0" borderId="0" xfId="29" applyNumberFormat="1" applyFont="1" applyAlignment="1">
      <alignment/>
    </xf>
    <xf numFmtId="179" fontId="2" fillId="0" borderId="12" xfId="29" applyNumberFormat="1" applyFont="1" applyBorder="1" applyAlignment="1">
      <alignment/>
    </xf>
    <xf numFmtId="179" fontId="2" fillId="0" borderId="0" xfId="29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2" xfId="0" applyBorder="1" applyAlignment="1">
      <alignment/>
    </xf>
    <xf numFmtId="179" fontId="2" fillId="0" borderId="1" xfId="29" applyNumberFormat="1" applyFont="1" applyBorder="1" applyAlignment="1">
      <alignment/>
    </xf>
    <xf numFmtId="179" fontId="2" fillId="0" borderId="10" xfId="29" applyNumberFormat="1" applyFont="1" applyBorder="1" applyAlignment="1">
      <alignment/>
    </xf>
    <xf numFmtId="179" fontId="2" fillId="0" borderId="9" xfId="29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179" fontId="2" fillId="0" borderId="4" xfId="29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179" fontId="2" fillId="0" borderId="20" xfId="29" applyNumberFormat="1" applyFont="1" applyBorder="1" applyAlignment="1">
      <alignment/>
    </xf>
    <xf numFmtId="179" fontId="2" fillId="0" borderId="22" xfId="29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9" fontId="2" fillId="0" borderId="0" xfId="30" applyNumberFormat="1" applyFont="1" applyAlignment="1">
      <alignment/>
    </xf>
    <xf numFmtId="179" fontId="2" fillId="0" borderId="12" xfId="30" applyNumberFormat="1" applyFont="1" applyBorder="1" applyAlignment="1">
      <alignment/>
    </xf>
    <xf numFmtId="179" fontId="2" fillId="0" borderId="0" xfId="30" applyNumberFormat="1" applyFont="1" applyBorder="1" applyAlignment="1">
      <alignment/>
    </xf>
    <xf numFmtId="179" fontId="2" fillId="0" borderId="1" xfId="30" applyNumberFormat="1" applyFont="1" applyBorder="1" applyAlignment="1">
      <alignment/>
    </xf>
    <xf numFmtId="179" fontId="2" fillId="0" borderId="10" xfId="30" applyNumberFormat="1" applyFont="1" applyBorder="1" applyAlignment="1">
      <alignment/>
    </xf>
    <xf numFmtId="179" fontId="2" fillId="0" borderId="9" xfId="30" applyNumberFormat="1" applyFont="1" applyBorder="1" applyAlignment="1">
      <alignment/>
    </xf>
    <xf numFmtId="179" fontId="2" fillId="0" borderId="4" xfId="30" applyNumberFormat="1" applyFont="1" applyBorder="1" applyAlignment="1">
      <alignment/>
    </xf>
    <xf numFmtId="179" fontId="2" fillId="0" borderId="20" xfId="30" applyNumberFormat="1" applyFont="1" applyBorder="1" applyAlignment="1">
      <alignment/>
    </xf>
    <xf numFmtId="179" fontId="2" fillId="0" borderId="22" xfId="30" applyNumberFormat="1" applyFont="1" applyBorder="1" applyAlignment="1">
      <alignment/>
    </xf>
    <xf numFmtId="0" fontId="4" fillId="0" borderId="0" xfId="0" applyFont="1"/>
    <xf numFmtId="0" fontId="0" fillId="0" borderId="15" xfId="0" applyBorder="1"/>
    <xf numFmtId="0" fontId="0" fillId="0" borderId="16" xfId="0" applyBorder="1"/>
    <xf numFmtId="0" fontId="0" fillId="0" borderId="4" xfId="0" applyBorder="1"/>
    <xf numFmtId="0" fontId="0" fillId="0" borderId="19" xfId="0" applyBorder="1"/>
    <xf numFmtId="0" fontId="0" fillId="0" borderId="0" xfId="0" applyBorder="1"/>
    <xf numFmtId="0" fontId="4" fillId="0" borderId="0" xfId="0" applyFont="1" applyBorder="1"/>
    <xf numFmtId="0" fontId="0" fillId="0" borderId="12" xfId="0" applyBorder="1"/>
    <xf numFmtId="0" fontId="4" fillId="0" borderId="19" xfId="0" applyFont="1" applyBorder="1"/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4" xfId="0" applyFont="1" applyBorder="1"/>
    <xf numFmtId="0" fontId="0" fillId="0" borderId="23" xfId="0" applyBorder="1"/>
    <xf numFmtId="0" fontId="0" fillId="0" borderId="20" xfId="0" applyBorder="1"/>
    <xf numFmtId="0" fontId="0" fillId="0" borderId="22" xfId="0" applyBorder="1"/>
    <xf numFmtId="179" fontId="0" fillId="0" borderId="0" xfId="31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0" xfId="0" applyFont="1" applyBorder="1" quotePrefix="1"/>
    <xf numFmtId="0" fontId="4" fillId="0" borderId="0" xfId="0" applyFont="1" applyBorder="1" applyAlignment="1">
      <alignment horizontal="left"/>
    </xf>
    <xf numFmtId="0" fontId="4" fillId="0" borderId="20" xfId="0" applyFont="1" applyBorder="1"/>
    <xf numFmtId="179" fontId="0" fillId="0" borderId="20" xfId="31" applyNumberFormat="1" applyBorder="1" applyAlignment="1">
      <alignment horizontal="center"/>
    </xf>
    <xf numFmtId="180" fontId="0" fillId="0" borderId="20" xfId="0" applyNumberFormat="1" applyBorder="1" applyAlignment="1">
      <alignment horizontal="center"/>
    </xf>
    <xf numFmtId="180" fontId="0" fillId="0" borderId="22" xfId="0" applyNumberFormat="1" applyBorder="1" applyAlignment="1">
      <alignment horizontal="center"/>
    </xf>
    <xf numFmtId="0" fontId="0" fillId="0" borderId="17" xfId="0" applyBorder="1"/>
    <xf numFmtId="0" fontId="0" fillId="0" borderId="1" xfId="0" applyBorder="1"/>
    <xf numFmtId="0" fontId="0" fillId="0" borderId="10" xfId="0" applyBorder="1"/>
    <xf numFmtId="0" fontId="16" fillId="0" borderId="0" xfId="0" applyFont="1"/>
    <xf numFmtId="0" fontId="1" fillId="0" borderId="0" xfId="34" applyFont="1" applyFill="1" applyBorder="1" applyAlignment="1">
      <alignment horizontal="right"/>
      <protection/>
    </xf>
    <xf numFmtId="0" fontId="17" fillId="0" borderId="0" xfId="34" applyFont="1" applyFill="1" applyBorder="1" applyAlignment="1">
      <alignment horizontal="right"/>
      <protection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24" xfId="34" applyFont="1" applyFill="1" applyBorder="1" applyAlignment="1">
      <alignment horizontal="right"/>
      <protection/>
    </xf>
    <xf numFmtId="0" fontId="1" fillId="0" borderId="8" xfId="34" applyFont="1" applyFill="1" applyBorder="1" applyAlignment="1">
      <alignment horizontal="right"/>
      <protection/>
    </xf>
    <xf numFmtId="0" fontId="1" fillId="0" borderId="0" xfId="34" applyFont="1" applyFill="1" applyBorder="1" applyAlignment="1">
      <alignment horizontal="left"/>
      <protection/>
    </xf>
    <xf numFmtId="0" fontId="19" fillId="0" borderId="0" xfId="0" applyFont="1" applyBorder="1" applyAlignment="1" quotePrefix="1">
      <alignment/>
    </xf>
    <xf numFmtId="0" fontId="20" fillId="0" borderId="0" xfId="34" applyFont="1" applyFill="1" applyBorder="1" applyAlignment="1">
      <alignment horizontal="center"/>
      <protection/>
    </xf>
    <xf numFmtId="0" fontId="18" fillId="0" borderId="0" xfId="0" applyFont="1" applyAlignment="1">
      <alignment/>
    </xf>
    <xf numFmtId="0" fontId="1" fillId="0" borderId="0" xfId="34" applyFont="1" applyFill="1" applyBorder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34" applyFont="1" applyFill="1" applyBorder="1" applyAlignment="1">
      <alignment horizontal="left"/>
      <protection/>
    </xf>
    <xf numFmtId="192" fontId="21" fillId="0" borderId="0" xfId="18" applyNumberFormat="1" applyFont="1" applyFill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 horizontal="right"/>
    </xf>
    <xf numFmtId="179" fontId="22" fillId="0" borderId="0" xfId="18" applyNumberFormat="1" applyFont="1" applyFill="1" applyBorder="1" applyAlignment="1">
      <alignment horizontal="left"/>
    </xf>
    <xf numFmtId="0" fontId="21" fillId="0" borderId="0" xfId="33" applyFont="1" applyFill="1" applyBorder="1" applyAlignment="1">
      <alignment horizontal="left"/>
      <protection/>
    </xf>
    <xf numFmtId="179" fontId="21" fillId="0" borderId="0" xfId="18" applyNumberFormat="1" applyFont="1" applyFill="1" applyBorder="1" applyAlignment="1">
      <alignment horizontal="center"/>
    </xf>
    <xf numFmtId="179" fontId="20" fillId="0" borderId="0" xfId="18" applyNumberFormat="1" applyFont="1" applyFill="1" applyBorder="1" applyAlignment="1">
      <alignment horizontal="center"/>
    </xf>
    <xf numFmtId="179" fontId="22" fillId="0" borderId="0" xfId="18" applyNumberFormat="1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0" xfId="0" applyFont="1" applyBorder="1"/>
    <xf numFmtId="3" fontId="23" fillId="0" borderId="0" xfId="0" applyNumberFormat="1" applyFont="1" applyBorder="1"/>
    <xf numFmtId="3" fontId="23" fillId="0" borderId="12" xfId="0" applyNumberFormat="1" applyFont="1" applyBorder="1"/>
    <xf numFmtId="0" fontId="21" fillId="0" borderId="25" xfId="34" applyFont="1" applyFill="1" applyBorder="1" applyAlignment="1">
      <alignment horizontal="left"/>
      <protection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center"/>
    </xf>
    <xf numFmtId="179" fontId="21" fillId="0" borderId="0" xfId="22" applyNumberFormat="1" applyFont="1" applyFill="1" applyBorder="1" applyAlignment="1">
      <alignment horizontal="left"/>
    </xf>
    <xf numFmtId="3" fontId="21" fillId="0" borderId="0" xfId="22" applyNumberFormat="1" applyFont="1" applyFill="1" applyBorder="1" applyAlignment="1">
      <alignment horizontal="left"/>
    </xf>
    <xf numFmtId="3" fontId="21" fillId="0" borderId="12" xfId="22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0" xfId="34" applyFont="1" applyFill="1" applyBorder="1" applyAlignment="1">
      <alignment horizontal="center"/>
      <protection/>
    </xf>
    <xf numFmtId="0" fontId="1" fillId="0" borderId="26" xfId="34" applyFont="1" applyFill="1" applyBorder="1" applyAlignment="1">
      <alignment horizontal="right"/>
      <protection/>
    </xf>
    <xf numFmtId="0" fontId="1" fillId="0" borderId="27" xfId="34" applyFont="1" applyFill="1" applyBorder="1" applyAlignment="1">
      <alignment horizontal="right"/>
      <protection/>
    </xf>
    <xf numFmtId="0" fontId="1" fillId="0" borderId="26" xfId="34" applyFont="1" applyFill="1" applyBorder="1" applyAlignment="1">
      <alignment horizontal="left"/>
      <protection/>
    </xf>
    <xf numFmtId="0" fontId="1" fillId="0" borderId="24" xfId="34" applyFont="1" applyFill="1" applyBorder="1" applyAlignment="1">
      <alignment horizontal="left"/>
      <protection/>
    </xf>
    <xf numFmtId="0" fontId="21" fillId="0" borderId="0" xfId="34" applyFont="1" applyFill="1" applyBorder="1" applyAlignment="1">
      <alignment horizontal="right"/>
      <protection/>
    </xf>
    <xf numFmtId="3" fontId="21" fillId="0" borderId="0" xfId="34" applyNumberFormat="1" applyFont="1" applyFill="1" applyBorder="1" applyAlignment="1">
      <alignment horizontal="right"/>
      <protection/>
    </xf>
    <xf numFmtId="3" fontId="21" fillId="0" borderId="12" xfId="34" applyNumberFormat="1" applyFont="1" applyFill="1" applyBorder="1" applyAlignment="1">
      <alignment horizontal="right"/>
      <protection/>
    </xf>
    <xf numFmtId="0" fontId="1" fillId="0" borderId="28" xfId="34" applyFont="1" applyFill="1" applyBorder="1" applyAlignment="1">
      <alignment horizontal="right"/>
      <protection/>
    </xf>
    <xf numFmtId="0" fontId="23" fillId="0" borderId="0" xfId="0" applyFont="1" applyAlignment="1">
      <alignment horizontal="center"/>
    </xf>
    <xf numFmtId="0" fontId="1" fillId="0" borderId="29" xfId="34" applyFont="1" applyFill="1" applyBorder="1" applyAlignment="1">
      <alignment horizontal="left"/>
      <protection/>
    </xf>
    <xf numFmtId="0" fontId="23" fillId="0" borderId="0" xfId="0" applyFont="1" applyBorder="1" applyAlignment="1">
      <alignment horizontal="center"/>
    </xf>
    <xf numFmtId="0" fontId="24" fillId="0" borderId="0" xfId="34" applyFont="1" applyFill="1" applyBorder="1" applyAlignment="1">
      <alignment horizontal="center"/>
      <protection/>
    </xf>
    <xf numFmtId="0" fontId="25" fillId="0" borderId="0" xfId="0" applyFont="1" applyBorder="1" applyAlignment="1">
      <alignment horizontal="center"/>
    </xf>
    <xf numFmtId="0" fontId="1" fillId="0" borderId="30" xfId="34" applyFont="1" applyFill="1" applyBorder="1" applyAlignment="1">
      <alignment horizontal="right"/>
      <protection/>
    </xf>
    <xf numFmtId="0" fontId="1" fillId="0" borderId="25" xfId="34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left"/>
      <protection/>
    </xf>
    <xf numFmtId="192" fontId="26" fillId="0" borderId="0" xfId="18" applyNumberFormat="1" applyFont="1" applyFill="1" applyBorder="1" applyAlignment="1">
      <alignment horizontal="right"/>
    </xf>
    <xf numFmtId="0" fontId="1" fillId="0" borderId="8" xfId="34" applyFont="1" applyFill="1" applyBorder="1" applyAlignment="1">
      <alignment horizontal="left"/>
      <protection/>
    </xf>
    <xf numFmtId="179" fontId="20" fillId="0" borderId="0" xfId="18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center"/>
    </xf>
    <xf numFmtId="192" fontId="26" fillId="0" borderId="0" xfId="18" applyNumberFormat="1" applyFont="1" applyFill="1" applyBorder="1" applyAlignment="1">
      <alignment horizontal="left"/>
    </xf>
    <xf numFmtId="179" fontId="20" fillId="0" borderId="0" xfId="18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192" fontId="27" fillId="0" borderId="0" xfId="18" applyNumberFormat="1" applyFont="1" applyBorder="1" applyAlignment="1">
      <alignment horizontal="center"/>
    </xf>
    <xf numFmtId="0" fontId="26" fillId="0" borderId="0" xfId="33" applyFont="1" applyFill="1" applyBorder="1" applyAlignment="1">
      <alignment horizontal="center" wrapText="1"/>
      <protection/>
    </xf>
    <xf numFmtId="192" fontId="26" fillId="0" borderId="0" xfId="18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0" fillId="0" borderId="0" xfId="34" applyFont="1" applyFill="1" applyBorder="1" applyAlignment="1">
      <alignment horizontal="left"/>
      <protection/>
    </xf>
    <xf numFmtId="0" fontId="26" fillId="0" borderId="0" xfId="34" applyFont="1" applyFill="1" applyBorder="1" applyAlignment="1">
      <alignment horizontal="right"/>
      <protection/>
    </xf>
    <xf numFmtId="0" fontId="20" fillId="0" borderId="0" xfId="34" applyFont="1" applyFill="1" applyBorder="1" applyAlignment="1">
      <alignment horizontal="left"/>
      <protection/>
    </xf>
    <xf numFmtId="192" fontId="27" fillId="0" borderId="0" xfId="18" applyNumberFormat="1" applyFont="1" applyBorder="1" applyAlignment="1">
      <alignment/>
    </xf>
    <xf numFmtId="0" fontId="26" fillId="0" borderId="0" xfId="33" applyFont="1" applyFill="1" applyBorder="1" applyAlignment="1">
      <alignment horizontal="left" wrapText="1"/>
      <protection/>
    </xf>
    <xf numFmtId="192" fontId="26" fillId="0" borderId="0" xfId="18" applyNumberFormat="1" applyFont="1" applyFill="1" applyBorder="1" applyAlignment="1">
      <alignment horizontal="right" wrapText="1"/>
    </xf>
    <xf numFmtId="0" fontId="25" fillId="0" borderId="0" xfId="0" applyFont="1" applyBorder="1" applyAlignment="1">
      <alignment/>
    </xf>
    <xf numFmtId="0" fontId="26" fillId="0" borderId="0" xfId="34" applyFont="1" applyFill="1" applyBorder="1" applyAlignment="1">
      <alignment horizontal="left"/>
      <protection/>
    </xf>
    <xf numFmtId="0" fontId="18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3" fontId="1" fillId="0" borderId="27" xfId="34" applyNumberFormat="1" applyFont="1" applyFill="1" applyBorder="1" applyAlignment="1">
      <alignment horizontal="right"/>
      <protection/>
    </xf>
    <xf numFmtId="3" fontId="1" fillId="0" borderId="8" xfId="34" applyNumberFormat="1" applyFont="1" applyFill="1" applyBorder="1" applyAlignment="1">
      <alignment horizontal="right"/>
      <protection/>
    </xf>
    <xf numFmtId="3" fontId="0" fillId="0" borderId="0" xfId="0" applyNumberFormat="1" applyAlignment="1">
      <alignment/>
    </xf>
    <xf numFmtId="0" fontId="21" fillId="0" borderId="31" xfId="34" applyFont="1" applyFill="1" applyBorder="1" applyAlignment="1">
      <alignment horizontal="left"/>
      <protection/>
    </xf>
    <xf numFmtId="0" fontId="21" fillId="0" borderId="32" xfId="34" applyFont="1" applyFill="1" applyBorder="1" applyAlignment="1">
      <alignment horizontal="left"/>
      <protection/>
    </xf>
    <xf numFmtId="3" fontId="1" fillId="0" borderId="0" xfId="34" applyNumberFormat="1" applyFont="1" applyFill="1" applyBorder="1" applyAlignment="1">
      <alignment horizontal="right"/>
      <protection/>
    </xf>
    <xf numFmtId="3" fontId="1" fillId="0" borderId="26" xfId="34" applyNumberFormat="1" applyFont="1" applyFill="1" applyBorder="1" applyAlignment="1">
      <alignment horizontal="right"/>
      <protection/>
    </xf>
    <xf numFmtId="3" fontId="1" fillId="0" borderId="24" xfId="34" applyNumberFormat="1" applyFont="1" applyFill="1" applyBorder="1" applyAlignment="1">
      <alignment horizontal="right"/>
      <protection/>
    </xf>
    <xf numFmtId="0" fontId="21" fillId="0" borderId="0" xfId="33" applyFont="1" applyFill="1" applyBorder="1" applyAlignment="1">
      <alignment horizontal="center" wrapText="1"/>
      <protection/>
    </xf>
    <xf numFmtId="179" fontId="26" fillId="0" borderId="0" xfId="22" applyNumberFormat="1" applyFont="1" applyFill="1" applyBorder="1" applyAlignment="1">
      <alignment horizontal="left"/>
    </xf>
    <xf numFmtId="0" fontId="5" fillId="0" borderId="0" xfId="34" applyFont="1" applyFill="1" applyBorder="1" applyAlignment="1">
      <alignment horizontal="right"/>
      <protection/>
    </xf>
    <xf numFmtId="0" fontId="1" fillId="0" borderId="33" xfId="34" applyFont="1" applyFill="1" applyBorder="1" applyAlignment="1">
      <alignment horizontal="right"/>
      <protection/>
    </xf>
    <xf numFmtId="17" fontId="4" fillId="0" borderId="0" xfId="0" applyNumberFormat="1" applyFont="1"/>
    <xf numFmtId="0" fontId="18" fillId="0" borderId="0" xfId="0" applyFont="1"/>
    <xf numFmtId="0" fontId="19" fillId="0" borderId="0" xfId="0" applyFont="1"/>
    <xf numFmtId="179" fontId="19" fillId="0" borderId="0" xfId="20" applyNumberFormat="1" applyFont="1"/>
    <xf numFmtId="179" fontId="18" fillId="0" borderId="0" xfId="20" applyNumberFormat="1" applyFont="1"/>
    <xf numFmtId="179" fontId="19" fillId="0" borderId="0" xfId="21" applyNumberFormat="1" applyFont="1"/>
    <xf numFmtId="179" fontId="18" fillId="0" borderId="0" xfId="21" applyNumberFormat="1" applyFont="1"/>
    <xf numFmtId="179" fontId="11" fillId="0" borderId="0" xfId="23" applyNumberFormat="1" applyFont="1" applyBorder="1" applyAlignment="1">
      <alignment/>
    </xf>
    <xf numFmtId="179" fontId="11" fillId="0" borderId="12" xfId="23" applyNumberFormat="1" applyFont="1" applyBorder="1" applyAlignment="1">
      <alignment/>
    </xf>
    <xf numFmtId="179" fontId="11" fillId="0" borderId="12" xfId="24" applyNumberFormat="1" applyFont="1" applyBorder="1" applyAlignment="1">
      <alignment/>
    </xf>
    <xf numFmtId="179" fontId="11" fillId="0" borderId="0" xfId="24" applyNumberFormat="1" applyFont="1" applyBorder="1" applyAlignment="1">
      <alignment/>
    </xf>
    <xf numFmtId="179" fontId="11" fillId="0" borderId="12" xfId="27" applyNumberFormat="1" applyFont="1" applyBorder="1" applyAlignment="1">
      <alignment/>
    </xf>
    <xf numFmtId="179" fontId="11" fillId="0" borderId="0" xfId="27" applyNumberFormat="1" applyFont="1" applyBorder="1" applyAlignment="1">
      <alignment/>
    </xf>
    <xf numFmtId="179" fontId="11" fillId="0" borderId="12" xfId="28" applyNumberFormat="1" applyFont="1" applyBorder="1" applyAlignment="1">
      <alignment/>
    </xf>
    <xf numFmtId="179" fontId="11" fillId="0" borderId="0" xfId="28" applyNumberFormat="1" applyFont="1" applyBorder="1" applyAlignment="1">
      <alignment/>
    </xf>
    <xf numFmtId="17" fontId="4" fillId="0" borderId="0" xfId="0" applyNumberFormat="1" applyFont="1" quotePrefix="1"/>
    <xf numFmtId="192" fontId="21" fillId="0" borderId="3" xfId="0" applyNumberFormat="1" applyFont="1" applyFill="1" applyBorder="1" applyAlignment="1" quotePrefix="1">
      <alignment horizontal="center"/>
    </xf>
    <xf numFmtId="192" fontId="21" fillId="0" borderId="4" xfId="0" applyNumberFormat="1" applyFont="1" applyFill="1" applyBorder="1" applyAlignment="1" quotePrefix="1">
      <alignment horizontal="center"/>
    </xf>
    <xf numFmtId="192" fontId="21" fillId="0" borderId="2" xfId="0" applyNumberFormat="1" applyFont="1" applyFill="1" applyBorder="1" applyAlignment="1" quotePrefix="1">
      <alignment horizontal="center"/>
    </xf>
    <xf numFmtId="192" fontId="21" fillId="0" borderId="0" xfId="0" applyNumberFormat="1" applyFont="1" applyFill="1" applyBorder="1" applyAlignment="1" quotePrefix="1">
      <alignment horizontal="center"/>
    </xf>
    <xf numFmtId="192" fontId="21" fillId="0" borderId="12" xfId="0" applyNumberFormat="1" applyFont="1" applyFill="1" applyBorder="1" applyAlignment="1" quotePrefix="1">
      <alignment horizontal="center"/>
    </xf>
    <xf numFmtId="192" fontId="21" fillId="0" borderId="9" xfId="0" applyNumberFormat="1" applyFont="1" applyFill="1" applyBorder="1" applyAlignment="1" quotePrefix="1">
      <alignment horizontal="center"/>
    </xf>
    <xf numFmtId="192" fontId="21" fillId="0" borderId="1" xfId="0" applyNumberFormat="1" applyFont="1" applyFill="1" applyBorder="1" applyAlignment="1" quotePrefix="1">
      <alignment horizontal="center"/>
    </xf>
    <xf numFmtId="192" fontId="21" fillId="0" borderId="10" xfId="0" applyNumberFormat="1" applyFont="1" applyFill="1" applyBorder="1" applyAlignment="1" quotePrefix="1">
      <alignment horizontal="center"/>
    </xf>
    <xf numFmtId="192" fontId="21" fillId="0" borderId="16" xfId="0" applyNumberFormat="1" applyFont="1" applyFill="1" applyBorder="1" applyAlignment="1" quotePrefix="1">
      <alignment/>
    </xf>
    <xf numFmtId="192" fontId="21" fillId="0" borderId="0" xfId="0" applyNumberFormat="1" applyFont="1" applyFill="1" applyBorder="1" applyAlignment="1" quotePrefix="1">
      <alignment/>
    </xf>
    <xf numFmtId="192" fontId="21" fillId="0" borderId="1" xfId="0" applyNumberFormat="1" applyFont="1" applyFill="1" applyBorder="1" applyAlignment="1" quotePrefix="1">
      <alignment/>
    </xf>
    <xf numFmtId="192" fontId="21" fillId="0" borderId="3" xfId="18" applyNumberFormat="1" applyFont="1" applyFill="1" applyBorder="1" applyAlignment="1" quotePrefix="1">
      <alignment horizontal="center"/>
    </xf>
    <xf numFmtId="192" fontId="21" fillId="0" borderId="16" xfId="18" applyNumberFormat="1" applyFont="1" applyFill="1" applyBorder="1" applyAlignment="1">
      <alignment horizontal="left"/>
    </xf>
    <xf numFmtId="192" fontId="21" fillId="0" borderId="16" xfId="18" applyNumberFormat="1" applyFont="1" applyFill="1" applyBorder="1" applyAlignment="1">
      <alignment horizontal="right"/>
    </xf>
    <xf numFmtId="192" fontId="21" fillId="0" borderId="4" xfId="18" applyNumberFormat="1" applyFont="1" applyFill="1" applyBorder="1" applyAlignment="1">
      <alignment horizontal="right"/>
    </xf>
    <xf numFmtId="192" fontId="21" fillId="0" borderId="2" xfId="18" applyNumberFormat="1" applyFont="1" applyFill="1" applyBorder="1" applyAlignment="1" quotePrefix="1">
      <alignment horizontal="center"/>
    </xf>
    <xf numFmtId="192" fontId="21" fillId="0" borderId="0" xfId="18" applyNumberFormat="1" applyFont="1" applyFill="1" applyBorder="1" applyAlignment="1">
      <alignment horizontal="left"/>
    </xf>
    <xf numFmtId="192" fontId="21" fillId="0" borderId="12" xfId="18" applyNumberFormat="1" applyFont="1" applyFill="1" applyBorder="1" applyAlignment="1">
      <alignment horizontal="right"/>
    </xf>
    <xf numFmtId="192" fontId="23" fillId="0" borderId="2" xfId="18" applyNumberFormat="1" applyFont="1" applyBorder="1" applyAlignment="1">
      <alignment horizontal="center"/>
    </xf>
    <xf numFmtId="192" fontId="21" fillId="0" borderId="12" xfId="18" applyNumberFormat="1" applyFont="1" applyFill="1" applyBorder="1" applyAlignment="1">
      <alignment horizontal="center"/>
    </xf>
    <xf numFmtId="192" fontId="23" fillId="0" borderId="0" xfId="18" applyNumberFormat="1" applyFont="1" applyBorder="1"/>
    <xf numFmtId="192" fontId="23" fillId="0" borderId="12" xfId="18" applyNumberFormat="1" applyFont="1" applyBorder="1"/>
    <xf numFmtId="192" fontId="21" fillId="0" borderId="12" xfId="18" applyNumberFormat="1" applyFont="1" applyFill="1" applyBorder="1" applyAlignment="1">
      <alignment horizontal="left"/>
    </xf>
    <xf numFmtId="192" fontId="21" fillId="0" borderId="9" xfId="18" applyNumberFormat="1" applyFont="1" applyFill="1" applyBorder="1" applyAlignment="1" quotePrefix="1">
      <alignment horizontal="center"/>
    </xf>
    <xf numFmtId="192" fontId="21" fillId="0" borderId="1" xfId="18" applyNumberFormat="1" applyFont="1" applyFill="1" applyBorder="1" applyAlignment="1">
      <alignment horizontal="left"/>
    </xf>
    <xf numFmtId="192" fontId="21" fillId="0" borderId="1" xfId="18" applyNumberFormat="1" applyFont="1" applyFill="1" applyBorder="1" applyAlignment="1">
      <alignment horizontal="right"/>
    </xf>
    <xf numFmtId="192" fontId="21" fillId="0" borderId="10" xfId="18" applyNumberFormat="1" applyFont="1" applyFill="1" applyBorder="1" applyAlignment="1">
      <alignment horizontal="right"/>
    </xf>
    <xf numFmtId="179" fontId="4" fillId="0" borderId="0" xfId="0" applyNumberFormat="1" applyFont="1"/>
    <xf numFmtId="0" fontId="6" fillId="0" borderId="19" xfId="0" applyFont="1" applyBorder="1" applyAlignment="1">
      <alignment/>
    </xf>
    <xf numFmtId="192" fontId="21" fillId="0" borderId="16" xfId="0" applyNumberFormat="1" applyFont="1" applyFill="1" applyBorder="1" applyAlignment="1" quotePrefix="1">
      <alignment horizontal="center"/>
    </xf>
    <xf numFmtId="0" fontId="21" fillId="0" borderId="1" xfId="34" applyFont="1" applyFill="1" applyBorder="1" applyAlignment="1">
      <alignment horizontal="left"/>
      <protection/>
    </xf>
    <xf numFmtId="192" fontId="21" fillId="0" borderId="0" xfId="0" applyNumberFormat="1" applyFont="1" applyFill="1" applyBorder="1" applyAlignment="1" quotePrefix="1">
      <alignment horizontal="left"/>
    </xf>
    <xf numFmtId="0" fontId="1" fillId="0" borderId="24" xfId="0" applyFont="1" applyFill="1" applyBorder="1" applyAlignment="1">
      <alignment horizontal="right"/>
    </xf>
    <xf numFmtId="0" fontId="1" fillId="0" borderId="34" xfId="34" applyFont="1" applyFill="1" applyBorder="1" applyAlignment="1">
      <alignment horizontal="left"/>
      <protection/>
    </xf>
    <xf numFmtId="0" fontId="28" fillId="0" borderId="8" xfId="0" applyFont="1" applyFill="1" applyBorder="1" applyAlignment="1">
      <alignment/>
    </xf>
    <xf numFmtId="0" fontId="28" fillId="0" borderId="8" xfId="0" applyFont="1" applyFill="1" applyBorder="1" applyAlignment="1">
      <alignment horizontal="right"/>
    </xf>
    <xf numFmtId="0" fontId="0" fillId="0" borderId="35" xfId="32" applyBorder="1">
      <alignment/>
      <protection/>
    </xf>
    <xf numFmtId="0" fontId="0" fillId="0" borderId="36" xfId="32" applyBorder="1">
      <alignment/>
      <protection/>
    </xf>
    <xf numFmtId="0" fontId="0" fillId="0" borderId="37" xfId="32" applyBorder="1">
      <alignment/>
      <protection/>
    </xf>
    <xf numFmtId="0" fontId="0" fillId="0" borderId="0" xfId="32">
      <alignment/>
      <protection/>
    </xf>
    <xf numFmtId="0" fontId="0" fillId="0" borderId="38" xfId="32" applyBorder="1">
      <alignment/>
      <protection/>
    </xf>
    <xf numFmtId="0" fontId="0" fillId="0" borderId="0" xfId="32" applyBorder="1">
      <alignment/>
      <protection/>
    </xf>
    <xf numFmtId="0" fontId="0" fillId="0" borderId="39" xfId="32" applyBorder="1">
      <alignment/>
      <protection/>
    </xf>
    <xf numFmtId="0" fontId="32" fillId="0" borderId="0" xfId="32" applyFont="1" applyBorder="1" applyAlignment="1">
      <alignment horizontal="center" vertical="center"/>
      <protection/>
    </xf>
    <xf numFmtId="0" fontId="0" fillId="0" borderId="40" xfId="32" applyBorder="1">
      <alignment/>
      <protection/>
    </xf>
    <xf numFmtId="0" fontId="0" fillId="0" borderId="41" xfId="32" applyBorder="1">
      <alignment/>
      <protection/>
    </xf>
    <xf numFmtId="0" fontId="0" fillId="0" borderId="42" xfId="32" applyBorder="1">
      <alignment/>
      <protection/>
    </xf>
    <xf numFmtId="0" fontId="28" fillId="2" borderId="43" xfId="0" applyFont="1" applyFill="1" applyBorder="1" applyAlignment="1">
      <alignment horizontal="center"/>
    </xf>
    <xf numFmtId="0" fontId="28" fillId="0" borderId="8" xfId="0" applyFont="1" applyFill="1" applyBorder="1" applyAlignment="1">
      <alignment/>
    </xf>
    <xf numFmtId="0" fontId="28" fillId="0" borderId="8" xfId="0" applyFont="1" applyFill="1" applyBorder="1" applyAlignment="1">
      <alignment horizontal="right"/>
    </xf>
    <xf numFmtId="0" fontId="34" fillId="0" borderId="38" xfId="32" applyFont="1" applyBorder="1" applyAlignment="1">
      <alignment horizontal="center" vertical="center"/>
      <protection/>
    </xf>
    <xf numFmtId="0" fontId="38" fillId="0" borderId="0" xfId="32" applyFont="1" applyBorder="1" applyAlignment="1">
      <alignment horizontal="center" vertical="center"/>
      <protection/>
    </xf>
    <xf numFmtId="0" fontId="38" fillId="0" borderId="39" xfId="32" applyFont="1" applyBorder="1" applyAlignment="1">
      <alignment horizontal="center" vertical="center"/>
      <protection/>
    </xf>
    <xf numFmtId="0" fontId="39" fillId="0" borderId="38" xfId="32" applyFont="1" applyBorder="1" applyAlignment="1">
      <alignment horizontal="center" vertical="center"/>
      <protection/>
    </xf>
    <xf numFmtId="0" fontId="39" fillId="0" borderId="0" xfId="32" applyFont="1" applyBorder="1" applyAlignment="1">
      <alignment horizontal="center" vertical="center"/>
      <protection/>
    </xf>
    <xf numFmtId="0" fontId="39" fillId="0" borderId="39" xfId="32" applyFont="1" applyBorder="1" applyAlignment="1">
      <alignment horizontal="center" vertical="center"/>
      <protection/>
    </xf>
    <xf numFmtId="0" fontId="29" fillId="0" borderId="38" xfId="32" applyFont="1" applyBorder="1" applyAlignment="1">
      <alignment horizontal="center"/>
      <protection/>
    </xf>
    <xf numFmtId="0" fontId="29" fillId="0" borderId="0" xfId="32" applyFont="1" applyBorder="1" applyAlignment="1">
      <alignment horizontal="center"/>
      <protection/>
    </xf>
    <xf numFmtId="0" fontId="29" fillId="0" borderId="39" xfId="32" applyFont="1" applyBorder="1" applyAlignment="1">
      <alignment horizontal="center"/>
      <protection/>
    </xf>
    <xf numFmtId="0" fontId="38" fillId="0" borderId="38" xfId="32" applyFont="1" applyBorder="1" applyAlignment="1">
      <alignment horizontal="center" vertical="center"/>
      <protection/>
    </xf>
    <xf numFmtId="0" fontId="29" fillId="0" borderId="38" xfId="32" applyFont="1" applyBorder="1" applyAlignment="1">
      <alignment horizontal="center" vertical="center"/>
      <protection/>
    </xf>
    <xf numFmtId="0" fontId="29" fillId="0" borderId="0" xfId="32" applyFont="1" applyBorder="1" applyAlignment="1">
      <alignment horizontal="center" vertical="center"/>
      <protection/>
    </xf>
    <xf numFmtId="0" fontId="29" fillId="0" borderId="39" xfId="32" applyFont="1" applyBorder="1" applyAlignment="1">
      <alignment horizontal="center" vertical="center"/>
      <protection/>
    </xf>
    <xf numFmtId="0" fontId="40" fillId="0" borderId="38" xfId="32" applyFont="1" applyBorder="1" applyAlignment="1">
      <alignment horizontal="center" vertical="center"/>
      <protection/>
    </xf>
    <xf numFmtId="0" fontId="40" fillId="0" borderId="0" xfId="32" applyFont="1" applyBorder="1" applyAlignment="1">
      <alignment horizontal="center" vertical="center"/>
      <protection/>
    </xf>
    <xf numFmtId="0" fontId="40" fillId="0" borderId="39" xfId="32" applyFont="1" applyBorder="1" applyAlignment="1">
      <alignment horizontal="center" vertical="center"/>
      <protection/>
    </xf>
    <xf numFmtId="0" fontId="36" fillId="0" borderId="0" xfId="32" applyFont="1" applyAlignment="1">
      <alignment horizontal="left" vertical="center" wrapText="1"/>
      <protection/>
    </xf>
    <xf numFmtId="0" fontId="35" fillId="0" borderId="0" xfId="32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_CHART DETAILS" xfId="20"/>
    <cellStyle name="Comma_CHART DETAILS 2" xfId="21"/>
    <cellStyle name="Comma_Sheet1" xfId="22"/>
    <cellStyle name="Comma_TBL1" xfId="23"/>
    <cellStyle name="Comma_TBL2" xfId="24"/>
    <cellStyle name="Comma_TBL3" xfId="25"/>
    <cellStyle name="Comma_TBL4" xfId="26"/>
    <cellStyle name="Comma_TBL5" xfId="27"/>
    <cellStyle name="Comma_TBL6" xfId="28"/>
    <cellStyle name="Comma_TBL7" xfId="29"/>
    <cellStyle name="Comma_TBL8" xfId="30"/>
    <cellStyle name="Comma_TBL9" xfId="31"/>
    <cellStyle name="Normal 2" xfId="32"/>
    <cellStyle name="Normal_Sheet1" xfId="33"/>
    <cellStyle name="Normal_Sheet3" xfId="34"/>
    <cellStyle name="Normal_TBL1" xfId="35"/>
    <cellStyle name="Normal_TBL3" xfId="36"/>
    <cellStyle name="Normal_TBL3&amp;4" xfId="37"/>
    <cellStyle name="Normal_TBL5&amp;6" xfId="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Relationship Id="rId10" Type="http://schemas.openxmlformats.org/officeDocument/2006/relationships/image" Target="../media/image13.png" /><Relationship Id="rId11" Type="http://schemas.openxmlformats.org/officeDocument/2006/relationships/image" Target="../media/image14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50.png" /><Relationship Id="rId2" Type="http://schemas.openxmlformats.org/officeDocument/2006/relationships/image" Target="../media/image51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52.png" /><Relationship Id="rId2" Type="http://schemas.openxmlformats.org/officeDocument/2006/relationships/image" Target="../media/image5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Relationship Id="rId3" Type="http://schemas.openxmlformats.org/officeDocument/2006/relationships/image" Target="../media/image17.png" /><Relationship Id="rId4" Type="http://schemas.openxmlformats.org/officeDocument/2006/relationships/image" Target="../media/image18.png" /><Relationship Id="rId5" Type="http://schemas.openxmlformats.org/officeDocument/2006/relationships/image" Target="../media/image19.png" /><Relationship Id="rId6" Type="http://schemas.openxmlformats.org/officeDocument/2006/relationships/image" Target="../media/image20.png" /><Relationship Id="rId7" Type="http://schemas.openxmlformats.org/officeDocument/2006/relationships/image" Target="../media/image21.png" /><Relationship Id="rId8" Type="http://schemas.openxmlformats.org/officeDocument/2006/relationships/image" Target="../media/image22.png" /><Relationship Id="rId9" Type="http://schemas.openxmlformats.org/officeDocument/2006/relationships/image" Target="../media/image23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Relationship Id="rId2" Type="http://schemas.openxmlformats.org/officeDocument/2006/relationships/image" Target="../media/image25.png" /><Relationship Id="rId3" Type="http://schemas.openxmlformats.org/officeDocument/2006/relationships/image" Target="../media/image26.png" /><Relationship Id="rId4" Type="http://schemas.openxmlformats.org/officeDocument/2006/relationships/image" Target="../media/image27.png" /><Relationship Id="rId5" Type="http://schemas.openxmlformats.org/officeDocument/2006/relationships/image" Target="../media/image28.png" /><Relationship Id="rId6" Type="http://schemas.openxmlformats.org/officeDocument/2006/relationships/image" Target="../media/image29.png" /><Relationship Id="rId7" Type="http://schemas.openxmlformats.org/officeDocument/2006/relationships/image" Target="../media/image30.png" /><Relationship Id="rId8" Type="http://schemas.openxmlformats.org/officeDocument/2006/relationships/image" Target="../media/image31.png" /><Relationship Id="rId9" Type="http://schemas.openxmlformats.org/officeDocument/2006/relationships/image" Target="../media/image32.png" /><Relationship Id="rId10" Type="http://schemas.openxmlformats.org/officeDocument/2006/relationships/image" Target="../media/image33.png" /><Relationship Id="rId11" Type="http://schemas.openxmlformats.org/officeDocument/2006/relationships/image" Target="../media/image34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Relationship Id="rId2" Type="http://schemas.openxmlformats.org/officeDocument/2006/relationships/image" Target="../media/image36.png" /><Relationship Id="rId3" Type="http://schemas.openxmlformats.org/officeDocument/2006/relationships/image" Target="../media/image37.png" /><Relationship Id="rId4" Type="http://schemas.openxmlformats.org/officeDocument/2006/relationships/image" Target="../media/image38.png" /><Relationship Id="rId5" Type="http://schemas.openxmlformats.org/officeDocument/2006/relationships/image" Target="../media/image39.png" /><Relationship Id="rId6" Type="http://schemas.openxmlformats.org/officeDocument/2006/relationships/image" Target="../media/image40.png" /><Relationship Id="rId7" Type="http://schemas.openxmlformats.org/officeDocument/2006/relationships/image" Target="../media/image41.png" /><Relationship Id="rId8" Type="http://schemas.openxmlformats.org/officeDocument/2006/relationships/image" Target="../media/image42.png" /><Relationship Id="rId9" Type="http://schemas.openxmlformats.org/officeDocument/2006/relationships/image" Target="../media/image43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45.png" /><Relationship Id="rId2" Type="http://schemas.openxmlformats.org/officeDocument/2006/relationships/image" Target="../media/image46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47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Relationship Id="rId2" Type="http://schemas.openxmlformats.org/officeDocument/2006/relationships/image" Target="../media/image4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rPr>
              <a:t>Principal Imports - February 2020</a:t>
            </a:r>
          </a:p>
        </c:rich>
      </c:tx>
      <c:layout>
        <c:manualLayout>
          <c:xMode val="edge"/>
          <c:yMode val="edge"/>
          <c:x val="0.272"/>
          <c:y val="0.02925"/>
        </c:manualLayout>
      </c:layout>
      <c:overlay val="0"/>
      <c:spPr>
        <a:noFill/>
        <a:ln w="25400">
          <a:noFill/>
        </a:ln>
      </c:spPr>
    </c:title>
    <c:view3D>
      <c:rotX val="20"/>
      <c:rotY val="5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08525"/>
          <c:y val="0.31725"/>
          <c:w val="0.61875"/>
          <c:h val="0.4405"/>
        </c:manualLayout>
      </c:layout>
      <c:pie3DChart>
        <c:varyColors val="1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blipFill>
                <a:blip r:embed="rId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blipFill>
                <a:blip r:embed="rId1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blipFill>
                <a:blip r:embed="rId1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525"/>
                  <c:y val="-0.1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3275"/>
                  <c:y val="-0.116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1355"/>
                  <c:y val="-0.135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11325"/>
                  <c:y val="-0.008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14175"/>
                  <c:y val="0.03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19"/>
                  <c:y val="0.174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5775"/>
                  <c:y val="0.162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1075"/>
                  <c:y val="0.136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197"/>
                  <c:y val="0.077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.0075"/>
                  <c:y val="-0.156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'chart details 1'!$B$4:$B$13</c:f>
              <c:strCache/>
            </c:strRef>
          </c:cat>
          <c:val>
            <c:numRef>
              <c:f>'chart details 1'!$C$4:$C$13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Book Antiqua"/>
          <a:ea typeface="Book Antiqua"/>
          <a:cs typeface="Book Antiqua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&amp;C-9-</c:oddHeader>
    </c:headerFooter>
    <c:pageMargins b="1" l="0.75" r="0.75" t="1" header="0.5" footer="0.5"/>
    <c:pageSetup orientation="landscape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Book Antiqua"/>
                <a:cs typeface="Book Antiqua"/>
              </a:rPr>
              <a:t>CARICOM DOMESTIC EXPORTS 
FEBRUARY 2020 WITH THE CORRESPONDING MONTH OF 2019</a:t>
            </a:r>
          </a:p>
        </c:rich>
      </c:tx>
      <c:layout>
        <c:manualLayout>
          <c:xMode val="edge"/>
          <c:yMode val="edge"/>
          <c:x val="0.292"/>
          <c:y val="0.02575"/>
        </c:manualLayout>
      </c:layout>
      <c:overlay val="0"/>
      <c:spPr>
        <a:noFill/>
        <a:ln w="25400">
          <a:noFill/>
        </a:ln>
      </c:spPr>
    </c:title>
    <c:view3D>
      <c:rotX val="15"/>
      <c:hPercent val="100"/>
      <c:rotY val="2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112"/>
          <c:y val="0.10875"/>
          <c:w val="0.72025"/>
          <c:h val="0.72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'Table 1'!$N$1</c:f>
              <c:strCache>
                <c:ptCount val="1"/>
                <c:pt idx="0">
                  <c:v>2020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05"/>
                  <c:y val="0.03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15"/>
                  <c:y val="0.027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075"/>
                  <c:y val="0.029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1"/>
                  <c:y val="0.03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4"/>
                  <c:y val="0.027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225"/>
                  <c:y val="0.03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05"/>
                  <c:y val="0.034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1'!$F$29:$F$35</c:f>
              <c:strCache/>
            </c:strRef>
          </c:cat>
          <c:val>
            <c:numRef>
              <c:f>'chart details 1'!$G$29:$G$35</c:f>
              <c:numCache/>
            </c:numRef>
          </c:val>
          <c:shape val="box"/>
        </c:ser>
        <c:ser>
          <c:idx val="1"/>
          <c:order val="1"/>
          <c:tx>
            <c:strRef>
              <c:f>'Table 1'!$O$1</c:f>
              <c:strCache>
                <c:ptCount val="1"/>
                <c:pt idx="0">
                  <c:v>2019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125"/>
                  <c:y val="0.026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15"/>
                  <c:y val="0.03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925"/>
                  <c:y val="0.03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025"/>
                  <c:y val="0.027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15"/>
                  <c:y val="0.028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4"/>
                  <c:y val="0.029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.05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1'!$F$29:$F$35</c:f>
              <c:strCache/>
            </c:strRef>
          </c:cat>
          <c:val>
            <c:numRef>
              <c:f>'chart details 1'!$H$29:$H$35</c:f>
              <c:numCache/>
            </c:numRef>
          </c:val>
          <c:shape val="box"/>
        </c:ser>
        <c:shape val="box"/>
        <c:axId val="17856958"/>
        <c:axId val="26494895"/>
        <c:axId val="37127464"/>
      </c:bar3DChart>
      <c:catAx>
        <c:axId val="1785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26494895"/>
        <c:crosses val="autoZero"/>
        <c:auto val="1"/>
        <c:lblOffset val="100"/>
        <c:tickLblSkip val="1"/>
        <c:noMultiLvlLbl val="1"/>
      </c:catAx>
      <c:valAx>
        <c:axId val="26494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(BDS $)</a:t>
                </a:r>
              </a:p>
            </c:rich>
          </c:tx>
          <c:layout>
            <c:manualLayout>
              <c:xMode val="edge"/>
              <c:yMode val="edge"/>
              <c:x val="0.0175"/>
              <c:y val="0.368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56958"/>
        <c:crosses val="autoZero"/>
        <c:crossBetween val="between"/>
        <c:dispUnits>
          <c:builtInUnit val="millions"/>
        </c:dispUnits>
      </c:valAx>
      <c:serAx>
        <c:axId val="37127464"/>
        <c:scaling>
          <c:orientation val="minMax"/>
        </c:scaling>
        <c:axPos val="b"/>
        <c:delete val="1"/>
        <c:majorTickMark val="out"/>
        <c:minorTickMark val="none"/>
        <c:tickLblPos val="nextTo"/>
        <c:crossAx val="26494895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5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5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ayout>
        <c:manualLayout>
          <c:xMode val="edge"/>
          <c:yMode val="edge"/>
          <c:x val="0.78875"/>
          <c:y val="0.8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&amp;C-13-</c:oddHeader>
    </c:headerFooter>
    <c:pageMargins b="1" l="0.75" r="0.75" t="1" header="0.5" footer="0.5"/>
    <c:pageSetup orientation="landscape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Book Antiqua"/>
                <a:cs typeface="Book Antiqua"/>
              </a:rPr>
              <a:t>CARICOM IMPORTS 
JANUARY - FEBRUARY 2020 WITH THE CORRESPONDING MONTH OF 2019</a:t>
            </a:r>
          </a:p>
        </c:rich>
      </c:tx>
      <c:layout>
        <c:manualLayout>
          <c:xMode val="edge"/>
          <c:yMode val="edge"/>
          <c:x val="0.25025"/>
          <c:y val="0.026"/>
        </c:manualLayout>
      </c:layout>
      <c:overlay val="0"/>
      <c:spPr>
        <a:noFill/>
        <a:ln w="25400">
          <a:noFill/>
        </a:ln>
      </c:spPr>
    </c:title>
    <c:view3D>
      <c:rotX val="15"/>
      <c:hPercent val="100"/>
      <c:rotY val="2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6875"/>
          <c:y val="0.10475"/>
          <c:w val="0.77075"/>
          <c:h val="0.720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'chart details 2'!$C$27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8"/>
                  <c:y val="0.01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1"/>
                  <c:y val="0.025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275"/>
                  <c:y val="0.03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725"/>
                  <c:y val="0.009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225"/>
                  <c:y val="0.028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11"/>
                  <c:y val="0.01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11"/>
                  <c:y val="0.012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2'!$B$29:$B$35</c:f>
              <c:strCache/>
            </c:strRef>
          </c:cat>
          <c:val>
            <c:numRef>
              <c:f>'chart details 2'!$C$29:$C$35</c:f>
              <c:numCache/>
            </c:numRef>
          </c:val>
          <c:shape val="box"/>
        </c:ser>
        <c:ser>
          <c:idx val="1"/>
          <c:order val="1"/>
          <c:tx>
            <c:strRef>
              <c:f>'chart details 2'!$D$27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125"/>
                  <c:y val="0.024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975"/>
                  <c:y val="0.01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225"/>
                  <c:y val="0.009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55"/>
                  <c:y val="0.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3"/>
                  <c:y val="0.024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85"/>
                  <c:y val="0.006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35"/>
                  <c:y val="0.01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2'!$B$29:$B$35</c:f>
              <c:strCache/>
            </c:strRef>
          </c:cat>
          <c:val>
            <c:numRef>
              <c:f>'chart details 2'!$D$29:$D$35</c:f>
              <c:numCache/>
            </c:numRef>
          </c:val>
          <c:shape val="box"/>
        </c:ser>
        <c:shape val="box"/>
        <c:axId val="65711721"/>
        <c:axId val="54534578"/>
        <c:axId val="21049155"/>
      </c:bar3DChart>
      <c:catAx>
        <c:axId val="6571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28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54534578"/>
        <c:crosses val="autoZero"/>
        <c:auto val="1"/>
        <c:lblOffset val="100"/>
        <c:tickLblSkip val="1"/>
        <c:noMultiLvlLbl val="1"/>
      </c:catAx>
      <c:valAx>
        <c:axId val="54534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(BDS $)</a:t>
                </a:r>
              </a:p>
            </c:rich>
          </c:tx>
          <c:layout>
            <c:manualLayout>
              <c:xMode val="edge"/>
              <c:yMode val="edge"/>
              <c:x val="0.023"/>
              <c:y val="0.3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11721"/>
        <c:crosses val="autoZero"/>
        <c:crossBetween val="between"/>
        <c:dispUnits>
          <c:builtInUnit val="millions"/>
        </c:dispUnits>
      </c:valAx>
      <c:serAx>
        <c:axId val="21049155"/>
        <c:scaling>
          <c:orientation val="minMax"/>
        </c:scaling>
        <c:axPos val="b"/>
        <c:delete val="1"/>
        <c:majorTickMark val="out"/>
        <c:minorTickMark val="none"/>
        <c:tickLblPos val="nextTo"/>
        <c:crossAx val="54534578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5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5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ayout>
        <c:manualLayout>
          <c:xMode val="edge"/>
          <c:yMode val="edge"/>
          <c:x val="0.78375"/>
          <c:y val="0.8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&amp;C-12-</c:oddHeader>
    </c:headerFooter>
    <c:pageMargins b="1" l="0.75" r="0.75" t="1" header="0.5" footer="0.5"/>
    <c:pageSetup orientation="landscape"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Book Antiqua"/>
                <a:cs typeface="Book Antiqua"/>
              </a:rPr>
              <a:t>CARICOM DOMESTIC EXPORTS 
JANUARY - FEBRUARY 2020 WITH THE CORRESPONDING MONTH OF 2019</a:t>
            </a:r>
          </a:p>
        </c:rich>
      </c:tx>
      <c:layout>
        <c:manualLayout>
          <c:xMode val="edge"/>
          <c:yMode val="edge"/>
          <c:x val="0.24975"/>
          <c:y val="0.02575"/>
        </c:manualLayout>
      </c:layout>
      <c:overlay val="0"/>
      <c:spPr>
        <a:noFill/>
        <a:ln w="25400">
          <a:noFill/>
        </a:ln>
      </c:spPr>
    </c:title>
    <c:view3D>
      <c:rotX val="15"/>
      <c:hPercent val="100"/>
      <c:rotY val="2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112"/>
          <c:y val="0.10875"/>
          <c:w val="0.72275"/>
          <c:h val="0.710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'chart details 2'!$G$27</c:f>
              <c:strCache>
                <c:ptCount val="1"/>
                <c:pt idx="0">
                  <c:v>2020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225"/>
                  <c:y val="0.029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225"/>
                  <c:y val="0.027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05"/>
                  <c:y val="0.03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35"/>
                  <c:y val="0.026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2"/>
                  <c:y val="0.03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4"/>
                  <c:y val="0.03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05"/>
                  <c:y val="0.027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2'!$F$29:$F$35</c:f>
              <c:strCache/>
            </c:strRef>
          </c:cat>
          <c:val>
            <c:numRef>
              <c:f>'chart details 2'!$G$29:$G$35</c:f>
              <c:numCache/>
            </c:numRef>
          </c:val>
          <c:shape val="box"/>
        </c:ser>
        <c:ser>
          <c:idx val="1"/>
          <c:order val="1"/>
          <c:tx>
            <c:strRef>
              <c:f>'chart details 2'!$H$27</c:f>
              <c:strCache>
                <c:ptCount val="1"/>
                <c:pt idx="0">
                  <c:v>2019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2"/>
                  <c:y val="0.028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125"/>
                  <c:y val="0.029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7"/>
                  <c:y val="0.025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325"/>
                  <c:y val="0.029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45"/>
                  <c:y val="0.0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1"/>
                  <c:y val="0.0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35"/>
                  <c:y val="0.028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2'!$F$29:$F$35</c:f>
              <c:strCache/>
            </c:strRef>
          </c:cat>
          <c:val>
            <c:numRef>
              <c:f>'chart details 2'!$H$29:$H$35</c:f>
              <c:numCache/>
            </c:numRef>
          </c:val>
          <c:shape val="box"/>
        </c:ser>
        <c:shape val="box"/>
        <c:axId val="55224668"/>
        <c:axId val="27259965"/>
        <c:axId val="44013094"/>
      </c:bar3DChart>
      <c:catAx>
        <c:axId val="55224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27259965"/>
        <c:crosses val="autoZero"/>
        <c:auto val="1"/>
        <c:lblOffset val="100"/>
        <c:tickLblSkip val="1"/>
        <c:noMultiLvlLbl val="1"/>
      </c:catAx>
      <c:valAx>
        <c:axId val="27259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(BDS $)</a:t>
                </a:r>
              </a:p>
            </c:rich>
          </c:tx>
          <c:layout>
            <c:manualLayout>
              <c:xMode val="edge"/>
              <c:yMode val="edge"/>
              <c:x val="0.0175"/>
              <c:y val="0.368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24668"/>
        <c:crosses val="autoZero"/>
        <c:crossBetween val="between"/>
        <c:dispUnits>
          <c:builtInUnit val="millions"/>
        </c:dispUnits>
      </c:valAx>
      <c:serAx>
        <c:axId val="44013094"/>
        <c:scaling>
          <c:orientation val="minMax"/>
        </c:scaling>
        <c:axPos val="b"/>
        <c:delete val="1"/>
        <c:majorTickMark val="out"/>
        <c:minorTickMark val="none"/>
        <c:tickLblPos val="nextTo"/>
        <c:crossAx val="27259965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5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5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ayout>
        <c:manualLayout>
          <c:xMode val="edge"/>
          <c:yMode val="edge"/>
          <c:x val="0.78875"/>
          <c:y val="0.8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&amp;C-13-</c:oddHeader>
    </c:headerFooter>
    <c:pageMargins b="1" l="0.75" r="0.75" t="1" header="0.5" footer="0.5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rPr>
              <a:t>Principal Domestic Exports -February</a:t>
            </a:r>
            <a:r>
              <a:rPr lang="en-US" cap="none" sz="177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rPr>
              <a:t> </a:t>
            </a:r>
            <a:r>
              <a:rPr lang="en-US" cap="none" sz="177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rPr>
              <a:t>2020</a:t>
            </a:r>
          </a:p>
        </c:rich>
      </c:tx>
      <c:layout>
        <c:manualLayout>
          <c:xMode val="edge"/>
          <c:yMode val="edge"/>
          <c:x val="0.19975"/>
          <c:y val="0.0295"/>
        </c:manualLayout>
      </c:layout>
      <c:overlay val="0"/>
      <c:spPr>
        <a:noFill/>
        <a:ln w="25400">
          <a:noFill/>
        </a:ln>
      </c:spPr>
    </c:title>
    <c:view3D>
      <c:rotX val="15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1605"/>
          <c:y val="0.281"/>
          <c:w val="0.69125"/>
          <c:h val="0.41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blipFill>
                <a:blip r:embed="rId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01675"/>
                  <c:y val="-0.053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2875"/>
                  <c:y val="-0.057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38"/>
                  <c:y val="-0.13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19"/>
                  <c:y val="0.108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82"/>
                  <c:y val="0.188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94"/>
                  <c:y val="0.197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16925"/>
                  <c:y val="0.168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125"/>
                  <c:y val="0.089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1925"/>
                  <c:y val="-0.03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.06825"/>
                  <c:y val="-0.085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'chart details 1'!$F$4:$F$13</c:f>
              <c:strCache/>
            </c:strRef>
          </c:cat>
          <c:val>
            <c:numRef>
              <c:f>'chart details 1'!$G$4:$G$13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rPr>
              <a:t>Principal Imports 
 January - February-2020</a:t>
            </a:r>
          </a:p>
        </c:rich>
      </c:tx>
      <c:layout>
        <c:manualLayout>
          <c:xMode val="edge"/>
          <c:yMode val="edge"/>
          <c:x val="0.35325"/>
          <c:y val="0.02925"/>
        </c:manualLayout>
      </c:layout>
      <c:overlay val="0"/>
      <c:spPr>
        <a:noFill/>
        <a:ln w="25400">
          <a:noFill/>
        </a:ln>
      </c:spPr>
    </c:title>
    <c:view3D>
      <c:rotX val="20"/>
      <c:rotY val="1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1075"/>
          <c:y val="0.307"/>
          <c:w val="0.61875"/>
          <c:h val="0.4405"/>
        </c:manualLayout>
      </c:layout>
      <c:pie3DChart>
        <c:varyColors val="1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blipFill>
                <a:blip r:embed="rId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blipFill>
                <a:blip r:embed="rId1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blipFill>
                <a:blip r:embed="rId1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5275"/>
                  <c:y val="-0.084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3275"/>
                  <c:y val="-0.084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16775"/>
                  <c:y val="-0.048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5675"/>
                  <c:y val="0.014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1445"/>
                  <c:y val="-0.02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1085"/>
                  <c:y val="0.085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10175"/>
                  <c:y val="0.18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1325"/>
                  <c:y val="0.163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04625"/>
                  <c:y val="0.104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.0595"/>
                  <c:y val="-0.23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'chart details 2'!$B$4:$B$13</c:f>
              <c:strCache/>
            </c:strRef>
          </c:cat>
          <c:val>
            <c:numRef>
              <c:f>'chart details 2'!$C$4:$C$13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Book Antiqua"/>
          <a:ea typeface="Book Antiqua"/>
          <a:cs typeface="Book Antiqua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&amp;C-9-</c:oddHeader>
    </c:headerFooter>
    <c:pageMargins b="1" l="0.75" r="0.75" t="1" header="0.5" footer="0.5"/>
    <c:pageSetup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Book Antiqua"/>
                <a:cs typeface="Book Antiqua"/>
              </a:rPr>
              <a:t>Principal Domestic Exports 
January - February-2020 </a:t>
            </a:r>
          </a:p>
        </c:rich>
      </c:tx>
      <c:layout>
        <c:manualLayout>
          <c:xMode val="edge"/>
          <c:yMode val="edge"/>
          <c:x val="0.292"/>
          <c:y val="0.0295"/>
        </c:manualLayout>
      </c:layout>
      <c:overlay val="0"/>
      <c:spPr>
        <a:noFill/>
        <a:ln w="25400">
          <a:noFill/>
        </a:ln>
      </c:spPr>
    </c:title>
    <c:view3D>
      <c:rotX val="15"/>
      <c:rotY val="1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204"/>
          <c:y val="0.322"/>
          <c:w val="0.69125"/>
          <c:h val="0.41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blipFill>
                <a:blip r:embed="rId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0235"/>
                  <c:y val="-0.145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575"/>
                  <c:y val="-0.144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105"/>
                  <c:y val="-0.036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.096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3875"/>
                  <c:y val="0.149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5775"/>
                  <c:y val="0.16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2625"/>
                  <c:y val="0.164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0575"/>
                  <c:y val="0.118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08425"/>
                  <c:y val="0.087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.02675"/>
                  <c:y val="-0.109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'chart details 2'!$F$4:$F$13</c:f>
              <c:strCache/>
            </c:strRef>
          </c:cat>
          <c:val>
            <c:numRef>
              <c:f>'chart details 2'!$G$4:$G$13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rPr>
              <a:t> MAJOR TRADING PARTNERS - IMPORTS 
JUNE 2020 WITH THE CORRESPONDING MONTH OF</a:t>
            </a:r>
            <a:r>
              <a:rPr lang="en-US" cap="none" sz="120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rPr>
              <a:t>2020</a:t>
            </a:r>
          </a:p>
        </c:rich>
      </c:tx>
      <c:layout>
        <c:manualLayout>
          <c:xMode val="edge"/>
          <c:yMode val="edge"/>
          <c:x val="0.265"/>
          <c:y val="0.01875"/>
        </c:manualLayout>
      </c:layout>
      <c:overlay val="0"/>
      <c:spPr>
        <a:noFill/>
        <a:ln w="25400">
          <a:noFill/>
        </a:ln>
      </c:spPr>
    </c:title>
    <c:view3D>
      <c:rotX val="15"/>
      <c:hPercent val="100"/>
      <c:rotY val="2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625"/>
          <c:y val="0.14125"/>
          <c:w val="0.76875"/>
          <c:h val="0.729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'chart details 1'!$C$16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.068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35"/>
                  <c:y val="0.058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225"/>
                  <c:y val="0.046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.034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2"/>
                  <c:y val="0.065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425"/>
                  <c:y val="0.055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55"/>
                  <c:y val="0.064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1'!$B$18:$B$24</c:f>
              <c:strCache/>
            </c:strRef>
          </c:cat>
          <c:val>
            <c:numRef>
              <c:f>'chart details 1'!$C$18:$C$24</c:f>
              <c:numCache/>
            </c:numRef>
          </c:val>
          <c:shape val="box"/>
        </c:ser>
        <c:ser>
          <c:idx val="1"/>
          <c:order val="1"/>
          <c:tx>
            <c:strRef>
              <c:f>'chart details 1'!$D$16</c:f>
              <c:strCache>
                <c:ptCount val="1"/>
                <c:pt idx="0">
                  <c:v>2019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075"/>
                  <c:y val="0.033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5"/>
                  <c:y val="0.04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92"/>
                  <c:y val="0.068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6925"/>
                  <c:y val="-0.03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29"/>
                  <c:y val="-0.025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37"/>
                  <c:y val="-0.014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6"/>
                  <c:y val="0.05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1'!$B$18:$B$24</c:f>
              <c:strCache/>
            </c:strRef>
          </c:cat>
          <c:val>
            <c:numRef>
              <c:f>'chart details 1'!$D$18:$D$24</c:f>
              <c:numCache/>
            </c:numRef>
          </c:val>
          <c:shape val="box"/>
        </c:ser>
        <c:gapWidth val="125"/>
        <c:shape val="box"/>
        <c:axId val="51138143"/>
        <c:axId val="57590104"/>
        <c:axId val="48548889"/>
      </c:bar3DChart>
      <c:catAx>
        <c:axId val="51138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19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57590104"/>
        <c:crosses val="autoZero"/>
        <c:auto val="1"/>
        <c:lblOffset val="100"/>
        <c:tickLblSkip val="1"/>
        <c:noMultiLvlLbl val="1"/>
      </c:catAx>
      <c:valAx>
        <c:axId val="57590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(BDS $)</a:t>
                </a:r>
              </a:p>
            </c:rich>
          </c:tx>
          <c:layout>
            <c:manualLayout>
              <c:xMode val="edge"/>
              <c:yMode val="edge"/>
              <c:x val="0.00525"/>
              <c:y val="0.336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38143"/>
        <c:crosses val="autoZero"/>
        <c:crossBetween val="between"/>
        <c:dispUnits>
          <c:builtInUnit val="millions"/>
        </c:dispUnits>
      </c:valAx>
      <c:serAx>
        <c:axId val="48548889"/>
        <c:scaling>
          <c:orientation val="minMax"/>
        </c:scaling>
        <c:axPos val="b"/>
        <c:delete val="1"/>
        <c:majorTickMark val="out"/>
        <c:minorTickMark val="none"/>
        <c:tickLblPos val="nextTo"/>
        <c:crossAx val="57590104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5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5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ayout>
        <c:manualLayout>
          <c:xMode val="edge"/>
          <c:yMode val="edge"/>
          <c:x val="0.7615"/>
          <c:y val="0.8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&amp;C-10-</c:oddHeader>
    </c:headerFooter>
    <c:pageMargins b="1" l="0.75" r="0.75" t="1" header="0.5" footer="0.5"/>
    <c:pageSetup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Book Antiqua"/>
                <a:cs typeface="Book Antiqua"/>
              </a:rPr>
              <a:t>MAJOR TRADING PARTNERS  - DOMESTIC EXPORTS  
FEBRUARY 2020 WITH THE CORRESPONDING MONTH OF 2020</a:t>
            </a:r>
          </a:p>
        </c:rich>
      </c:tx>
      <c:layout>
        <c:manualLayout>
          <c:xMode val="edge"/>
          <c:yMode val="edge"/>
          <c:x val="0.26475"/>
          <c:y val="0.02775"/>
        </c:manualLayout>
      </c:layout>
      <c:overlay val="0"/>
      <c:spPr>
        <a:noFill/>
        <a:ln w="25400">
          <a:noFill/>
        </a:ln>
      </c:spPr>
    </c:title>
    <c:view3D>
      <c:rotX val="15"/>
      <c:hPercent val="100"/>
      <c:rotY val="2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695"/>
          <c:y val="0.154"/>
          <c:w val="0.7965"/>
          <c:h val="0.699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'chart details 1'!$G$16</c:f>
              <c:strCache>
                <c:ptCount val="1"/>
                <c:pt idx="0">
                  <c:v>2020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25"/>
                  <c:y val="0.037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275"/>
                  <c:y val="0.077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075"/>
                  <c:y val="0.04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375"/>
                  <c:y val="0.057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15"/>
                  <c:y val="0.038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175"/>
                  <c:y val="0.036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475"/>
                  <c:y val="0.038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1'!$F$18:$F$24</c:f>
              <c:strCache/>
            </c:strRef>
          </c:cat>
          <c:val>
            <c:numRef>
              <c:f>'chart details 1'!$G$18:$G$24</c:f>
              <c:numCache/>
            </c:numRef>
          </c:val>
          <c:shape val="box"/>
        </c:ser>
        <c:ser>
          <c:idx val="1"/>
          <c:order val="1"/>
          <c:tx>
            <c:strRef>
              <c:f>'chart details 1'!$H$16</c:f>
              <c:strCache>
                <c:ptCount val="1"/>
                <c:pt idx="0">
                  <c:v>2019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165"/>
                  <c:y val="-0.01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05"/>
                  <c:y val="0.057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325"/>
                  <c:y val="-0.006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275"/>
                  <c:y val="0.04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125"/>
                  <c:y val="0.039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35"/>
                  <c:y val="0.03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925"/>
                  <c:y val="0.039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1'!$F$18:$F$24</c:f>
              <c:strCache/>
            </c:strRef>
          </c:cat>
          <c:val>
            <c:numRef>
              <c:f>'chart details 1'!$H$18:$H$24</c:f>
              <c:numCache/>
            </c:numRef>
          </c:val>
          <c:shape val="box"/>
        </c:ser>
        <c:shape val="box"/>
        <c:axId val="34286818"/>
        <c:axId val="40145907"/>
        <c:axId val="25768844"/>
      </c:bar3DChart>
      <c:catAx>
        <c:axId val="34286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18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40145907"/>
        <c:crosses val="autoZero"/>
        <c:auto val="1"/>
        <c:lblOffset val="100"/>
        <c:tickLblSkip val="1"/>
        <c:noMultiLvlLbl val="1"/>
      </c:catAx>
      <c:valAx>
        <c:axId val="40145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(BDS $)</a:t>
                </a:r>
              </a:p>
            </c:rich>
          </c:tx>
          <c:layout>
            <c:manualLayout>
              <c:xMode val="edge"/>
              <c:yMode val="edge"/>
              <c:x val="0.0385"/>
              <c:y val="0.32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86818"/>
        <c:crosses val="autoZero"/>
        <c:crossBetween val="between"/>
        <c:dispUnits>
          <c:builtInUnit val="millions"/>
        </c:dispUnits>
      </c:valAx>
      <c:serAx>
        <c:axId val="25768844"/>
        <c:scaling>
          <c:orientation val="minMax"/>
        </c:scaling>
        <c:axPos val="b"/>
        <c:delete val="1"/>
        <c:majorTickMark val="out"/>
        <c:minorTickMark val="none"/>
        <c:tickLblPos val="nextTo"/>
        <c:crossAx val="40145907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5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5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ayout>
        <c:manualLayout>
          <c:xMode val="edge"/>
          <c:yMode val="edge"/>
          <c:x val="0.76425"/>
          <c:y val="0.8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&amp;C-11-</c:oddHeader>
    </c:headerFooter>
    <c:pageMargins b="1" l="0.75" r="0.75" t="1" header="0.5" footer="0.5"/>
    <c:pageSetup orientation="landscape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rPr>
              <a:t> MAJOR TRADING PARTNERS - IMPORTS 
JANUARY - FEBRUARY 2020 WITH THE CORRESPONDING MONTHS OF</a:t>
            </a:r>
            <a:r>
              <a:rPr lang="en-US" cap="none" sz="120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rPr>
              <a:t> 2019</a:t>
            </a:r>
          </a:p>
        </c:rich>
      </c:tx>
      <c:layout>
        <c:manualLayout>
          <c:xMode val="edge"/>
          <c:yMode val="edge"/>
          <c:x val="0.21575"/>
          <c:y val="0.0265"/>
        </c:manualLayout>
      </c:layout>
      <c:overlay val="0"/>
      <c:spPr>
        <a:noFill/>
        <a:ln w="25400">
          <a:noFill/>
        </a:ln>
      </c:spPr>
    </c:title>
    <c:view3D>
      <c:rotX val="15"/>
      <c:hPercent val="100"/>
      <c:rotY val="2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625"/>
          <c:y val="0.14125"/>
          <c:w val="0.76875"/>
          <c:h val="0.700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'chart details 2'!$C$16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425"/>
                  <c:y val="0.034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025"/>
                  <c:y val="0.048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075"/>
                  <c:y val="0.05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125"/>
                  <c:y val="0.07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05"/>
                  <c:y val="0.1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825"/>
                  <c:y val="0.057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2'!$B$18:$B$23</c:f>
              <c:strCache/>
            </c:strRef>
          </c:cat>
          <c:val>
            <c:numRef>
              <c:f>'chart details 2'!$C$18:$C$23</c:f>
              <c:numCache/>
            </c:numRef>
          </c:val>
          <c:shape val="box"/>
        </c:ser>
        <c:ser>
          <c:idx val="1"/>
          <c:order val="1"/>
          <c:tx>
            <c:strRef>
              <c:f>'chart details 2'!$D$16</c:f>
              <c:strCache>
                <c:ptCount val="1"/>
                <c:pt idx="0">
                  <c:v>2019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14"/>
                  <c:y val="-0.014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85"/>
                  <c:y val="-0.01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175"/>
                  <c:y val="-0.013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3"/>
                  <c:y val="-0.017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2775"/>
                  <c:y val="-0.008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455"/>
                  <c:y val="-0.004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2'!$B$18:$B$23</c:f>
              <c:strCache/>
            </c:strRef>
          </c:cat>
          <c:val>
            <c:numRef>
              <c:f>'chart details 2'!$D$18:$D$23</c:f>
              <c:numCache/>
            </c:numRef>
          </c:val>
          <c:shape val="box"/>
        </c:ser>
        <c:shape val="box"/>
        <c:axId val="30593005"/>
        <c:axId val="6901590"/>
        <c:axId val="62114311"/>
      </c:bar3DChart>
      <c:catAx>
        <c:axId val="30593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19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6901590"/>
        <c:crosses val="autoZero"/>
        <c:auto val="1"/>
        <c:lblOffset val="100"/>
        <c:tickLblSkip val="1"/>
        <c:noMultiLvlLbl val="1"/>
      </c:catAx>
      <c:valAx>
        <c:axId val="69015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(BDS $)</a:t>
                </a:r>
              </a:p>
            </c:rich>
          </c:tx>
          <c:layout>
            <c:manualLayout>
              <c:xMode val="edge"/>
              <c:yMode val="edge"/>
              <c:x val="0.01775"/>
              <c:y val="0.34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93005"/>
        <c:crosses val="autoZero"/>
        <c:crossBetween val="between"/>
        <c:dispUnits>
          <c:builtInUnit val="millions"/>
        </c:dispUnits>
      </c:valAx>
      <c:serAx>
        <c:axId val="62114311"/>
        <c:scaling>
          <c:orientation val="minMax"/>
        </c:scaling>
        <c:axPos val="b"/>
        <c:delete val="1"/>
        <c:majorTickMark val="out"/>
        <c:minorTickMark val="none"/>
        <c:tickLblPos val="nextTo"/>
        <c:crossAx val="6901590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5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5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ayout>
        <c:manualLayout>
          <c:xMode val="edge"/>
          <c:yMode val="edge"/>
          <c:x val="0.7615"/>
          <c:y val="0.8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&amp;C-10-</c:oddHeader>
    </c:headerFooter>
    <c:pageMargins b="1" l="0.75" r="0.75" t="1" header="0.5" footer="0.5"/>
    <c:pageSetup orientation="landscape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Book Antiqua"/>
                <a:cs typeface="Book Antiqua"/>
              </a:rPr>
              <a:t>MAJOR TRADING PARTNERS  - DOMESTIC EXPORTS  
JANUARY -FEBRUARY 2020 WITH THE CORRESPONDING MONTHS OF 2019</a:t>
            </a:r>
          </a:p>
        </c:rich>
      </c:tx>
      <c:layout>
        <c:manualLayout>
          <c:xMode val="edge"/>
          <c:yMode val="edge"/>
          <c:x val="0.217"/>
          <c:y val="0.02775"/>
        </c:manualLayout>
      </c:layout>
      <c:overlay val="0"/>
      <c:spPr>
        <a:noFill/>
        <a:ln w="25400">
          <a:noFill/>
        </a:ln>
      </c:spPr>
    </c:title>
    <c:view3D>
      <c:rotX val="15"/>
      <c:hPercent val="100"/>
      <c:rotY val="2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695"/>
          <c:y val="0.154"/>
          <c:w val="0.7965"/>
          <c:h val="0.699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'chart details 2'!$G$16</c:f>
              <c:strCache>
                <c:ptCount val="1"/>
                <c:pt idx="0">
                  <c:v>2020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075"/>
                  <c:y val="0.056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1"/>
                  <c:y val="0.097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175"/>
                  <c:y val="0.17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025"/>
                  <c:y val="0.059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.038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2"/>
                  <c:y val="0.03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6"/>
                  <c:y val="0.034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2'!$F$18:$F$24</c:f>
              <c:strCache/>
            </c:strRef>
          </c:cat>
          <c:val>
            <c:numRef>
              <c:f>'chart details 2'!$G$18:$G$24</c:f>
              <c:numCache/>
            </c:numRef>
          </c:val>
          <c:shape val="box"/>
        </c:ser>
        <c:ser>
          <c:idx val="1"/>
          <c:order val="1"/>
          <c:tx>
            <c:strRef>
              <c:f>'chart details 2'!$H$16</c:f>
              <c:strCache>
                <c:ptCount val="1"/>
                <c:pt idx="0">
                  <c:v>2019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925"/>
                  <c:y val="-0.018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275"/>
                  <c:y val="0.048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"/>
                  <c:y val="-0.013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35"/>
                  <c:y val="-0.028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175"/>
                  <c:y val="0.037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225"/>
                  <c:y val="0.036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475"/>
                  <c:y val="0.03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2'!$F$18:$F$24</c:f>
              <c:strCache/>
            </c:strRef>
          </c:cat>
          <c:val>
            <c:numRef>
              <c:f>'chart details 2'!$H$18:$H$24</c:f>
              <c:numCache/>
            </c:numRef>
          </c:val>
          <c:shape val="box"/>
        </c:ser>
        <c:shape val="box"/>
        <c:axId val="22157888"/>
        <c:axId val="65203265"/>
        <c:axId val="49958474"/>
      </c:bar3DChart>
      <c:catAx>
        <c:axId val="22157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18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65203265"/>
        <c:crosses val="autoZero"/>
        <c:auto val="1"/>
        <c:lblOffset val="100"/>
        <c:tickLblSkip val="1"/>
        <c:noMultiLvlLbl val="1"/>
      </c:catAx>
      <c:valAx>
        <c:axId val="65203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(BDS $)</a:t>
                </a:r>
              </a:p>
            </c:rich>
          </c:tx>
          <c:layout>
            <c:manualLayout>
              <c:xMode val="edge"/>
              <c:yMode val="edge"/>
              <c:x val="0.0385"/>
              <c:y val="0.32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57888"/>
        <c:crosses val="autoZero"/>
        <c:crossBetween val="between"/>
        <c:dispUnits>
          <c:builtInUnit val="millions"/>
        </c:dispUnits>
      </c:valAx>
      <c:serAx>
        <c:axId val="49958474"/>
        <c:scaling>
          <c:orientation val="minMax"/>
        </c:scaling>
        <c:axPos val="b"/>
        <c:delete val="1"/>
        <c:majorTickMark val="out"/>
        <c:minorTickMark val="none"/>
        <c:tickLblPos val="nextTo"/>
        <c:crossAx val="65203265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5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5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ayout>
        <c:manualLayout>
          <c:xMode val="edge"/>
          <c:yMode val="edge"/>
          <c:x val="0.76425"/>
          <c:y val="0.8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&amp;C-11-</c:oddHeader>
    </c:headerFooter>
    <c:pageMargins b="1" l="0.75" r="0.75" t="1" header="0.5" footer="0.5"/>
    <c:pageSetup orientation="landscape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Book Antiqua"/>
                <a:cs typeface="Book Antiqua"/>
              </a:rPr>
              <a:t>CARICOM IMPORTS 
FEBRUARY 2020 WITH THE CORRESPONDING MONTH OF 2019 </a:t>
            </a:r>
          </a:p>
        </c:rich>
      </c:tx>
      <c:layout>
        <c:manualLayout>
          <c:xMode val="edge"/>
          <c:yMode val="edge"/>
          <c:x val="0.2925"/>
          <c:y val="0.026"/>
        </c:manualLayout>
      </c:layout>
      <c:overlay val="0"/>
      <c:spPr>
        <a:noFill/>
        <a:ln w="25400">
          <a:noFill/>
        </a:ln>
      </c:spPr>
    </c:title>
    <c:view3D>
      <c:rotX val="15"/>
      <c:hPercent val="100"/>
      <c:rotY val="2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6875"/>
          <c:y val="0.10475"/>
          <c:w val="0.80875"/>
          <c:h val="0.739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'Table 1'!$N$1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65"/>
                  <c:y val="0.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425"/>
                  <c:y val="0.008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825"/>
                  <c:y val="0.009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85"/>
                  <c:y val="0.01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25"/>
                  <c:y val="0.03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5"/>
                  <c:y val="0.009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725"/>
                  <c:y val="0.009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1'!$B$29:$B$35</c:f>
              <c:strCache/>
            </c:strRef>
          </c:cat>
          <c:val>
            <c:numRef>
              <c:f>'chart details 1'!$C$29:$C$35</c:f>
              <c:numCache/>
            </c:numRef>
          </c:val>
          <c:shape val="box"/>
        </c:ser>
        <c:ser>
          <c:idx val="1"/>
          <c:order val="1"/>
          <c:tx>
            <c:strRef>
              <c:f>'Table 1'!$O$1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975"/>
                  <c:y val="0.008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825"/>
                  <c:y val="0.013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6"/>
                  <c:y val="0.01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25"/>
                  <c:y val="0.01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925"/>
                  <c:y val="0.0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85"/>
                  <c:y val="0.006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075"/>
                  <c:y val="0.012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1'!$B$29:$B$35</c:f>
              <c:strCache/>
            </c:strRef>
          </c:cat>
          <c:val>
            <c:numRef>
              <c:f>'chart details 1'!$D$29:$D$35</c:f>
              <c:numCache/>
            </c:numRef>
          </c:val>
          <c:shape val="box"/>
        </c:ser>
        <c:shape val="box"/>
        <c:axId val="46973083"/>
        <c:axId val="20104564"/>
        <c:axId val="46723349"/>
      </c:bar3DChart>
      <c:catAx>
        <c:axId val="46973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28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20104564"/>
        <c:crosses val="autoZero"/>
        <c:auto val="1"/>
        <c:lblOffset val="100"/>
        <c:tickLblSkip val="1"/>
        <c:noMultiLvlLbl val="1"/>
      </c:catAx>
      <c:valAx>
        <c:axId val="20104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(BDS $)</a:t>
                </a:r>
              </a:p>
            </c:rich>
          </c:tx>
          <c:layout>
            <c:manualLayout>
              <c:xMode val="edge"/>
              <c:yMode val="edge"/>
              <c:x val="0.023"/>
              <c:y val="0.3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73083"/>
        <c:crosses val="autoZero"/>
        <c:crossBetween val="between"/>
        <c:dispUnits>
          <c:builtInUnit val="millions"/>
        </c:dispUnits>
      </c:valAx>
      <c:serAx>
        <c:axId val="46723349"/>
        <c:scaling>
          <c:orientation val="minMax"/>
        </c:scaling>
        <c:axPos val="b"/>
        <c:delete val="1"/>
        <c:majorTickMark val="out"/>
        <c:minorTickMark val="none"/>
        <c:tickLblPos val="nextTo"/>
        <c:crossAx val="20104564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5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5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ayout>
        <c:manualLayout>
          <c:xMode val="edge"/>
          <c:yMode val="edge"/>
          <c:x val="0.78375"/>
          <c:y val="0.8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&amp;C-12-</c:oddHeader>
    </c:headerFooter>
    <c:pageMargins b="1" l="0.75" r="0.75" t="1" header="0.5" footer="0.5"/>
    <c:pageSetup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38100</xdr:colOff>
          <xdr:row>1</xdr:row>
          <xdr:rowOff>66675</xdr:rowOff>
        </xdr:from>
        <xdr:to>
          <xdr:col>8</xdr:col>
          <xdr:colOff>590550</xdr:colOff>
          <xdr:row>7</xdr:row>
          <xdr:rowOff>47625</xdr:rowOff>
        </xdr:to>
        <xdr:sp macro="" textlink="">
          <xdr:nvSpPr>
            <xdr:cNvPr id="172033" name="Object 1" hidden="1">
              <a:extLst xmlns:a="http://schemas.openxmlformats.org/drawingml/2006/main">
                <a:ext uri="{63B3BB69-23CF-44E3-9099-C40C66FF867C}">
                  <a14:compatExt spid="_x0000_s17203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152400</xdr:colOff>
      <xdr:row>17</xdr:row>
      <xdr:rowOff>142875</xdr:rowOff>
    </xdr:from>
    <xdr:to>
      <xdr:col>8</xdr:col>
      <xdr:colOff>438150</xdr:colOff>
      <xdr:row>22</xdr:row>
      <xdr:rowOff>85725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981200" y="3800475"/>
          <a:ext cx="3333750" cy="752475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029" sz="3600" b="1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solidFill>
                <a:srgbClr val="FF0000"/>
              </a:solidFill>
              <a:effectLst>
                <a:outerShdw dist="35921" dir="2700000" sy="50000" kx="2115830" algn="bl" rotWithShape="0">
                  <a:srgbClr val="C0C0C0">
                    <a:alpha val="80000"/>
                  </a:srgbClr>
                </a:outerShdw>
              </a:effectLst>
              <a:latin typeface="Times New Roman"/>
              <a:cs typeface="Times New Roman"/>
            </a:rPr>
            <a:t>FEBRUARY 2020</a:t>
          </a:r>
        </a:p>
      </xdr:txBody>
    </xdr:sp>
    <xdr:clientData/>
  </xdr:twoCellAnchor>
  <xdr:twoCellAnchor editAs="oneCell">
    <xdr:from>
      <xdr:col>0</xdr:col>
      <xdr:colOff>257175</xdr:colOff>
      <xdr:row>24</xdr:row>
      <xdr:rowOff>38100</xdr:rowOff>
    </xdr:from>
    <xdr:to>
      <xdr:col>11</xdr:col>
      <xdr:colOff>352425</xdr:colOff>
      <xdr:row>50</xdr:row>
      <xdr:rowOff>0</xdr:rowOff>
    </xdr:to>
    <xdr:pic>
      <xdr:nvPicPr>
        <xdr:cNvPr id="172209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" y="4829175"/>
          <a:ext cx="6800850" cy="417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11</xdr:col>
      <xdr:colOff>485775</xdr:colOff>
      <xdr:row>28</xdr:row>
      <xdr:rowOff>95250</xdr:rowOff>
    </xdr:to>
    <xdr:graphicFrame macro="">
      <xdr:nvGraphicFramePr>
        <xdr:cNvPr id="1226" name="Chart 1"/>
        <xdr:cNvGraphicFramePr/>
      </xdr:nvGraphicFramePr>
      <xdr:xfrm>
        <a:off x="95250" y="66675"/>
        <a:ext cx="709612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29</xdr:row>
      <xdr:rowOff>19050</xdr:rowOff>
    </xdr:from>
    <xdr:to>
      <xdr:col>11</xdr:col>
      <xdr:colOff>466725</xdr:colOff>
      <xdr:row>55</xdr:row>
      <xdr:rowOff>133350</xdr:rowOff>
    </xdr:to>
    <xdr:graphicFrame macro="">
      <xdr:nvGraphicFramePr>
        <xdr:cNvPr id="1227" name="Chart 2"/>
        <xdr:cNvGraphicFramePr/>
      </xdr:nvGraphicFramePr>
      <xdr:xfrm>
        <a:off x="104775" y="4714875"/>
        <a:ext cx="70675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11</xdr:col>
      <xdr:colOff>114300</xdr:colOff>
      <xdr:row>28</xdr:row>
      <xdr:rowOff>95250</xdr:rowOff>
    </xdr:to>
    <xdr:graphicFrame macro="">
      <xdr:nvGraphicFramePr>
        <xdr:cNvPr id="10441" name="Chart 1"/>
        <xdr:cNvGraphicFramePr/>
      </xdr:nvGraphicFramePr>
      <xdr:xfrm>
        <a:off x="0" y="66675"/>
        <a:ext cx="68199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30</xdr:row>
      <xdr:rowOff>0</xdr:rowOff>
    </xdr:from>
    <xdr:to>
      <xdr:col>11</xdr:col>
      <xdr:colOff>123825</xdr:colOff>
      <xdr:row>57</xdr:row>
      <xdr:rowOff>152400</xdr:rowOff>
    </xdr:to>
    <xdr:graphicFrame macro="">
      <xdr:nvGraphicFramePr>
        <xdr:cNvPr id="10442" name="Chart 2"/>
        <xdr:cNvGraphicFramePr/>
      </xdr:nvGraphicFramePr>
      <xdr:xfrm>
        <a:off x="9525" y="4857750"/>
        <a:ext cx="681990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19050</xdr:rowOff>
    </xdr:from>
    <xdr:to>
      <xdr:col>15</xdr:col>
      <xdr:colOff>85725</xdr:colOff>
      <xdr:row>40</xdr:row>
      <xdr:rowOff>19050</xdr:rowOff>
    </xdr:to>
    <xdr:graphicFrame macro="">
      <xdr:nvGraphicFramePr>
        <xdr:cNvPr id="4297" name="Chart 1"/>
        <xdr:cNvGraphicFramePr/>
      </xdr:nvGraphicFramePr>
      <xdr:xfrm>
        <a:off x="85725" y="19050"/>
        <a:ext cx="9144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40</xdr:row>
      <xdr:rowOff>95250</xdr:rowOff>
    </xdr:from>
    <xdr:to>
      <xdr:col>15</xdr:col>
      <xdr:colOff>85725</xdr:colOff>
      <xdr:row>78</xdr:row>
      <xdr:rowOff>123825</xdr:rowOff>
    </xdr:to>
    <xdr:graphicFrame macro="">
      <xdr:nvGraphicFramePr>
        <xdr:cNvPr id="4298" name="Chart 2"/>
        <xdr:cNvGraphicFramePr/>
      </xdr:nvGraphicFramePr>
      <xdr:xfrm>
        <a:off x="57150" y="6572250"/>
        <a:ext cx="9172575" cy="618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15</xdr:col>
      <xdr:colOff>47625</xdr:colOff>
      <xdr:row>40</xdr:row>
      <xdr:rowOff>0</xdr:rowOff>
    </xdr:to>
    <xdr:graphicFrame macro="">
      <xdr:nvGraphicFramePr>
        <xdr:cNvPr id="13513" name="Chart 1"/>
        <xdr:cNvGraphicFramePr/>
      </xdr:nvGraphicFramePr>
      <xdr:xfrm>
        <a:off x="47625" y="0"/>
        <a:ext cx="9144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40</xdr:row>
      <xdr:rowOff>85725</xdr:rowOff>
    </xdr:from>
    <xdr:to>
      <xdr:col>15</xdr:col>
      <xdr:colOff>76200</xdr:colOff>
      <xdr:row>78</xdr:row>
      <xdr:rowOff>114300</xdr:rowOff>
    </xdr:to>
    <xdr:graphicFrame macro="">
      <xdr:nvGraphicFramePr>
        <xdr:cNvPr id="13514" name="Chart 2"/>
        <xdr:cNvGraphicFramePr/>
      </xdr:nvGraphicFramePr>
      <xdr:xfrm>
        <a:off x="47625" y="6562725"/>
        <a:ext cx="9172575" cy="618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17</xdr:col>
      <xdr:colOff>28575</xdr:colOff>
      <xdr:row>50</xdr:row>
      <xdr:rowOff>0</xdr:rowOff>
    </xdr:to>
    <xdr:graphicFrame macro="">
      <xdr:nvGraphicFramePr>
        <xdr:cNvPr id="7369" name="Chart 1"/>
        <xdr:cNvGraphicFramePr/>
      </xdr:nvGraphicFramePr>
      <xdr:xfrm>
        <a:off x="0" y="9525"/>
        <a:ext cx="10391775" cy="808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51</xdr:row>
      <xdr:rowOff>133350</xdr:rowOff>
    </xdr:from>
    <xdr:to>
      <xdr:col>17</xdr:col>
      <xdr:colOff>9525</xdr:colOff>
      <xdr:row>100</xdr:row>
      <xdr:rowOff>0</xdr:rowOff>
    </xdr:to>
    <xdr:graphicFrame macro="">
      <xdr:nvGraphicFramePr>
        <xdr:cNvPr id="7370" name="Chart 2"/>
        <xdr:cNvGraphicFramePr/>
      </xdr:nvGraphicFramePr>
      <xdr:xfrm>
        <a:off x="0" y="8391525"/>
        <a:ext cx="10372725" cy="780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17</xdr:col>
      <xdr:colOff>28575</xdr:colOff>
      <xdr:row>50</xdr:row>
      <xdr:rowOff>0</xdr:rowOff>
    </xdr:to>
    <xdr:graphicFrame macro="">
      <xdr:nvGraphicFramePr>
        <xdr:cNvPr id="16585" name="Chart 1"/>
        <xdr:cNvGraphicFramePr/>
      </xdr:nvGraphicFramePr>
      <xdr:xfrm>
        <a:off x="0" y="9525"/>
        <a:ext cx="10391775" cy="808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51</xdr:row>
      <xdr:rowOff>133350</xdr:rowOff>
    </xdr:from>
    <xdr:to>
      <xdr:col>17</xdr:col>
      <xdr:colOff>9525</xdr:colOff>
      <xdr:row>100</xdr:row>
      <xdr:rowOff>0</xdr:rowOff>
    </xdr:to>
    <xdr:graphicFrame macro="">
      <xdr:nvGraphicFramePr>
        <xdr:cNvPr id="16586" name="Chart 2"/>
        <xdr:cNvGraphicFramePr/>
      </xdr:nvGraphicFramePr>
      <xdr:xfrm>
        <a:off x="0" y="8391525"/>
        <a:ext cx="10372725" cy="780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png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8"/>
  <sheetViews>
    <sheetView view="pageBreakPreview" zoomScaleSheetLayoutView="100" workbookViewId="0" topLeftCell="A28">
      <selection activeCell="A57" sqref="A57:L57"/>
    </sheetView>
  </sheetViews>
  <sheetFormatPr defaultColWidth="9.140625" defaultRowHeight="12.75"/>
  <cols>
    <col min="1" max="11" width="9.140625" style="331" customWidth="1"/>
    <col min="12" max="12" width="10.57421875" style="331" customWidth="1"/>
    <col min="13" max="16384" width="9.140625" style="331" customWidth="1"/>
  </cols>
  <sheetData>
    <row r="1" spans="1:12" ht="13.5" thickTop="1">
      <c r="A1" s="328"/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30"/>
    </row>
    <row r="2" spans="1:12" ht="12.75">
      <c r="A2" s="332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4"/>
    </row>
    <row r="3" spans="1:12" ht="12.75">
      <c r="A3" s="332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4"/>
    </row>
    <row r="4" spans="1:12" ht="12.75">
      <c r="A4" s="332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4"/>
    </row>
    <row r="5" spans="1:12" ht="12.75">
      <c r="A5" s="332"/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4"/>
    </row>
    <row r="6" spans="1:12" ht="12.75">
      <c r="A6" s="332"/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4"/>
    </row>
    <row r="7" spans="1:12" ht="12.75">
      <c r="A7" s="332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4"/>
    </row>
    <row r="8" spans="1:12" ht="12.75">
      <c r="A8" s="332"/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4"/>
    </row>
    <row r="9" spans="1:12" ht="12.75">
      <c r="A9" s="332"/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4"/>
    </row>
    <row r="10" spans="1:12" ht="23.25">
      <c r="A10" s="352" t="s">
        <v>170</v>
      </c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354"/>
    </row>
    <row r="11" spans="1:12" ht="20.25">
      <c r="A11" s="352" t="s">
        <v>171</v>
      </c>
      <c r="B11" s="353"/>
      <c r="C11" s="353"/>
      <c r="D11" s="353"/>
      <c r="E11" s="353"/>
      <c r="F11" s="353"/>
      <c r="G11" s="353"/>
      <c r="H11" s="353"/>
      <c r="I11" s="353"/>
      <c r="J11" s="353"/>
      <c r="K11" s="353"/>
      <c r="L11" s="354"/>
    </row>
    <row r="12" spans="1:12" ht="20.25">
      <c r="A12" s="352" t="s">
        <v>185</v>
      </c>
      <c r="B12" s="353"/>
      <c r="C12" s="353"/>
      <c r="D12" s="353"/>
      <c r="E12" s="353"/>
      <c r="F12" s="353"/>
      <c r="G12" s="353"/>
      <c r="H12" s="353"/>
      <c r="I12" s="353"/>
      <c r="J12" s="353"/>
      <c r="K12" s="353"/>
      <c r="L12" s="354"/>
    </row>
    <row r="13" spans="1:12" ht="20.25">
      <c r="A13" s="352" t="s">
        <v>172</v>
      </c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354"/>
    </row>
    <row r="14" spans="1:12" ht="15">
      <c r="A14" s="332"/>
      <c r="B14" s="335"/>
      <c r="C14" s="333"/>
      <c r="D14" s="333"/>
      <c r="E14" s="333"/>
      <c r="F14" s="333"/>
      <c r="G14" s="333"/>
      <c r="H14" s="333"/>
      <c r="I14" s="333"/>
      <c r="J14" s="333"/>
      <c r="K14" s="333"/>
      <c r="L14" s="334"/>
    </row>
    <row r="15" spans="1:12" ht="15">
      <c r="A15" s="332"/>
      <c r="B15" s="335"/>
      <c r="C15" s="333"/>
      <c r="D15" s="333"/>
      <c r="E15" s="333"/>
      <c r="F15" s="333"/>
      <c r="G15" s="333"/>
      <c r="H15" s="333"/>
      <c r="I15" s="333"/>
      <c r="J15" s="333"/>
      <c r="K15" s="333"/>
      <c r="L15" s="334"/>
    </row>
    <row r="16" spans="1:12" ht="45.75">
      <c r="A16" s="355" t="s">
        <v>173</v>
      </c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7"/>
    </row>
    <row r="17" spans="1:12" ht="12.75">
      <c r="A17" s="332"/>
      <c r="B17" s="333"/>
      <c r="C17" s="333"/>
      <c r="D17" s="333"/>
      <c r="E17" s="333"/>
      <c r="F17" s="333"/>
      <c r="G17" s="333"/>
      <c r="H17" s="333"/>
      <c r="I17" s="333"/>
      <c r="J17" s="333"/>
      <c r="K17" s="333"/>
      <c r="L17" s="334"/>
    </row>
    <row r="18" spans="1:12" ht="12.75">
      <c r="A18" s="332"/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4"/>
    </row>
    <row r="19" spans="1:12" ht="12.75">
      <c r="A19" s="332"/>
      <c r="B19" s="333"/>
      <c r="C19" s="333"/>
      <c r="D19" s="333"/>
      <c r="E19" s="333"/>
      <c r="F19" s="333"/>
      <c r="G19" s="333"/>
      <c r="H19" s="333"/>
      <c r="I19" s="333"/>
      <c r="J19" s="333"/>
      <c r="K19" s="333"/>
      <c r="L19" s="334"/>
    </row>
    <row r="20" spans="1:12" ht="12.75">
      <c r="A20" s="332"/>
      <c r="B20" s="333"/>
      <c r="C20" s="333"/>
      <c r="D20" s="333"/>
      <c r="E20" s="333"/>
      <c r="F20" s="333"/>
      <c r="G20" s="333"/>
      <c r="H20" s="333"/>
      <c r="I20" s="333"/>
      <c r="J20" s="333"/>
      <c r="K20" s="333"/>
      <c r="L20" s="334"/>
    </row>
    <row r="21" spans="1:12" ht="12.75">
      <c r="A21" s="332"/>
      <c r="B21" s="333"/>
      <c r="C21" s="333"/>
      <c r="D21" s="333"/>
      <c r="E21" s="333"/>
      <c r="F21" s="333"/>
      <c r="G21" s="333"/>
      <c r="H21" s="333"/>
      <c r="I21" s="333"/>
      <c r="J21" s="333"/>
      <c r="K21" s="333"/>
      <c r="L21" s="334"/>
    </row>
    <row r="22" spans="1:12" ht="12.75">
      <c r="A22" s="332"/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334"/>
    </row>
    <row r="23" spans="1:12" ht="12.75">
      <c r="A23" s="332"/>
      <c r="B23" s="333"/>
      <c r="C23" s="333"/>
      <c r="D23" s="333"/>
      <c r="E23" s="333"/>
      <c r="F23" s="333"/>
      <c r="G23" s="333"/>
      <c r="H23" s="333"/>
      <c r="I23" s="333"/>
      <c r="J23" s="333"/>
      <c r="K23" s="333"/>
      <c r="L23" s="334"/>
    </row>
    <row r="24" spans="1:12" ht="12.75">
      <c r="A24" s="332"/>
      <c r="B24" s="333"/>
      <c r="C24" s="333"/>
      <c r="D24" s="333"/>
      <c r="E24" s="333"/>
      <c r="F24" s="333"/>
      <c r="G24" s="333"/>
      <c r="H24" s="333"/>
      <c r="I24" s="333"/>
      <c r="J24" s="333"/>
      <c r="K24" s="333"/>
      <c r="L24" s="334"/>
    </row>
    <row r="25" spans="1:12" ht="12.75">
      <c r="A25" s="332"/>
      <c r="B25" s="333"/>
      <c r="C25" s="333"/>
      <c r="D25" s="333"/>
      <c r="E25" s="333"/>
      <c r="F25" s="333"/>
      <c r="G25" s="333"/>
      <c r="H25" s="333"/>
      <c r="I25" s="333"/>
      <c r="J25" s="333"/>
      <c r="K25" s="333"/>
      <c r="L25" s="334"/>
    </row>
    <row r="26" spans="1:12" ht="12.75">
      <c r="A26" s="332"/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L26" s="334"/>
    </row>
    <row r="27" spans="1:12" ht="12.75">
      <c r="A27" s="332"/>
      <c r="B27" s="333"/>
      <c r="C27" s="333"/>
      <c r="D27" s="333"/>
      <c r="E27" s="333"/>
      <c r="F27" s="333"/>
      <c r="G27" s="333"/>
      <c r="H27" s="333"/>
      <c r="I27" s="333"/>
      <c r="J27" s="333"/>
      <c r="K27" s="333"/>
      <c r="L27" s="334"/>
    </row>
    <row r="28" spans="1:12" ht="12.75">
      <c r="A28" s="332"/>
      <c r="B28" s="333"/>
      <c r="C28" s="333"/>
      <c r="D28" s="333"/>
      <c r="E28" s="333"/>
      <c r="F28" s="333"/>
      <c r="G28" s="333"/>
      <c r="H28" s="333"/>
      <c r="I28" s="333"/>
      <c r="J28" s="333"/>
      <c r="K28" s="333"/>
      <c r="L28" s="334"/>
    </row>
    <row r="29" spans="1:12" ht="12.75">
      <c r="A29" s="332"/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4"/>
    </row>
    <row r="30" spans="1:12" ht="12.75">
      <c r="A30" s="332"/>
      <c r="B30" s="333"/>
      <c r="C30" s="333"/>
      <c r="D30" s="333"/>
      <c r="E30" s="333"/>
      <c r="F30" s="333"/>
      <c r="G30" s="333"/>
      <c r="H30" s="333"/>
      <c r="I30" s="333"/>
      <c r="J30" s="333"/>
      <c r="K30" s="333"/>
      <c r="L30" s="334"/>
    </row>
    <row r="31" spans="1:12" ht="12.75">
      <c r="A31" s="332"/>
      <c r="B31" s="333"/>
      <c r="C31" s="333"/>
      <c r="D31" s="333"/>
      <c r="E31" s="333"/>
      <c r="F31" s="333"/>
      <c r="G31" s="333"/>
      <c r="H31" s="333"/>
      <c r="I31" s="333"/>
      <c r="J31" s="333"/>
      <c r="K31" s="333"/>
      <c r="L31" s="334"/>
    </row>
    <row r="32" spans="1:12" ht="12.75">
      <c r="A32" s="332"/>
      <c r="B32" s="333"/>
      <c r="C32" s="333"/>
      <c r="D32" s="333"/>
      <c r="E32" s="333"/>
      <c r="F32" s="333"/>
      <c r="G32" s="333"/>
      <c r="H32" s="333"/>
      <c r="I32" s="333"/>
      <c r="J32" s="333"/>
      <c r="K32" s="333"/>
      <c r="L32" s="334"/>
    </row>
    <row r="33" spans="1:12" ht="12.75">
      <c r="A33" s="332"/>
      <c r="B33" s="333"/>
      <c r="C33" s="333"/>
      <c r="D33" s="333"/>
      <c r="E33" s="333"/>
      <c r="F33" s="333"/>
      <c r="G33" s="333"/>
      <c r="H33" s="333"/>
      <c r="I33" s="333"/>
      <c r="J33" s="333"/>
      <c r="K33" s="333"/>
      <c r="L33" s="334"/>
    </row>
    <row r="34" spans="1:12" ht="12.75">
      <c r="A34" s="332"/>
      <c r="B34" s="333"/>
      <c r="C34" s="333"/>
      <c r="D34" s="333"/>
      <c r="E34" s="333"/>
      <c r="F34" s="333"/>
      <c r="G34" s="333"/>
      <c r="H34" s="333"/>
      <c r="I34" s="333"/>
      <c r="J34" s="333"/>
      <c r="K34" s="333"/>
      <c r="L34" s="334"/>
    </row>
    <row r="35" spans="1:12" ht="12.75">
      <c r="A35" s="332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4"/>
    </row>
    <row r="36" spans="1:12" ht="12.75">
      <c r="A36" s="332"/>
      <c r="B36" s="333"/>
      <c r="C36" s="333"/>
      <c r="D36" s="333"/>
      <c r="E36" s="333"/>
      <c r="F36" s="333"/>
      <c r="G36" s="333"/>
      <c r="H36" s="333"/>
      <c r="I36" s="333"/>
      <c r="J36" s="333"/>
      <c r="K36" s="333"/>
      <c r="L36" s="334"/>
    </row>
    <row r="37" spans="1:12" ht="12.75">
      <c r="A37" s="332"/>
      <c r="B37" s="333"/>
      <c r="C37" s="333"/>
      <c r="D37" s="333"/>
      <c r="E37" s="333"/>
      <c r="F37" s="333"/>
      <c r="G37" s="333"/>
      <c r="H37" s="333"/>
      <c r="I37" s="333"/>
      <c r="J37" s="333"/>
      <c r="K37" s="333"/>
      <c r="L37" s="334"/>
    </row>
    <row r="38" spans="1:12" ht="12.75">
      <c r="A38" s="332"/>
      <c r="B38" s="333"/>
      <c r="C38" s="333"/>
      <c r="D38" s="333"/>
      <c r="E38" s="333"/>
      <c r="F38" s="333"/>
      <c r="G38" s="333"/>
      <c r="H38" s="333"/>
      <c r="I38" s="333"/>
      <c r="J38" s="333"/>
      <c r="K38" s="333"/>
      <c r="L38" s="334"/>
    </row>
    <row r="39" spans="1:12" ht="12.75">
      <c r="A39" s="332"/>
      <c r="B39" s="333"/>
      <c r="C39" s="333"/>
      <c r="D39" s="333"/>
      <c r="E39" s="333"/>
      <c r="F39" s="333"/>
      <c r="G39" s="333"/>
      <c r="H39" s="333"/>
      <c r="I39" s="333"/>
      <c r="J39" s="333"/>
      <c r="K39" s="333"/>
      <c r="L39" s="334"/>
    </row>
    <row r="40" spans="1:12" ht="12.75">
      <c r="A40" s="332"/>
      <c r="B40" s="333"/>
      <c r="C40" s="333"/>
      <c r="D40" s="333"/>
      <c r="E40" s="333"/>
      <c r="F40" s="333"/>
      <c r="G40" s="333"/>
      <c r="H40" s="333"/>
      <c r="I40" s="333"/>
      <c r="J40" s="333"/>
      <c r="K40" s="333"/>
      <c r="L40" s="334"/>
    </row>
    <row r="41" spans="1:12" ht="12.75">
      <c r="A41" s="332"/>
      <c r="B41" s="333"/>
      <c r="C41" s="333"/>
      <c r="D41" s="333"/>
      <c r="E41" s="333"/>
      <c r="F41" s="333"/>
      <c r="G41" s="333"/>
      <c r="H41" s="333"/>
      <c r="I41" s="333"/>
      <c r="J41" s="333"/>
      <c r="K41" s="333"/>
      <c r="L41" s="334"/>
    </row>
    <row r="42" spans="1:12" ht="12.75">
      <c r="A42" s="332"/>
      <c r="B42" s="333"/>
      <c r="C42" s="333"/>
      <c r="D42" s="333"/>
      <c r="E42" s="333"/>
      <c r="F42" s="333"/>
      <c r="G42" s="333"/>
      <c r="H42" s="333"/>
      <c r="I42" s="333"/>
      <c r="J42" s="333"/>
      <c r="K42" s="333"/>
      <c r="L42" s="334"/>
    </row>
    <row r="43" spans="1:12" ht="12.75">
      <c r="A43" s="332"/>
      <c r="B43" s="333"/>
      <c r="C43" s="333"/>
      <c r="D43" s="333"/>
      <c r="E43" s="333"/>
      <c r="F43" s="333"/>
      <c r="G43" s="333"/>
      <c r="H43" s="333"/>
      <c r="I43" s="333"/>
      <c r="J43" s="333"/>
      <c r="K43" s="333"/>
      <c r="L43" s="334"/>
    </row>
    <row r="44" spans="1:12" ht="12.75">
      <c r="A44" s="332"/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4"/>
    </row>
    <row r="45" spans="1:12" ht="12.75">
      <c r="A45" s="332"/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34"/>
    </row>
    <row r="46" spans="1:12" ht="12.75">
      <c r="A46" s="332"/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4"/>
    </row>
    <row r="47" spans="1:12" ht="12.75">
      <c r="A47" s="332"/>
      <c r="B47" s="333"/>
      <c r="C47" s="333"/>
      <c r="D47" s="333"/>
      <c r="E47" s="333"/>
      <c r="F47" s="333"/>
      <c r="G47" s="333"/>
      <c r="H47" s="333"/>
      <c r="I47" s="333"/>
      <c r="J47" s="333"/>
      <c r="K47" s="333"/>
      <c r="L47" s="334"/>
    </row>
    <row r="48" spans="1:12" ht="12.75">
      <c r="A48" s="332"/>
      <c r="B48" s="333"/>
      <c r="C48" s="333"/>
      <c r="D48" s="333"/>
      <c r="E48" s="333"/>
      <c r="F48" s="333"/>
      <c r="G48" s="333"/>
      <c r="H48" s="333"/>
      <c r="I48" s="333"/>
      <c r="J48" s="333"/>
      <c r="K48" s="333"/>
      <c r="L48" s="334"/>
    </row>
    <row r="49" spans="1:12" ht="12.75">
      <c r="A49" s="332"/>
      <c r="B49" s="333"/>
      <c r="C49" s="333"/>
      <c r="D49" s="333"/>
      <c r="E49" s="333"/>
      <c r="F49" s="333"/>
      <c r="G49" s="333"/>
      <c r="H49" s="333"/>
      <c r="I49" s="333"/>
      <c r="J49" s="333"/>
      <c r="K49" s="333"/>
      <c r="L49" s="334"/>
    </row>
    <row r="50" spans="1:12" ht="12.75">
      <c r="A50" s="332"/>
      <c r="B50" s="333"/>
      <c r="C50" s="333"/>
      <c r="D50" s="333"/>
      <c r="E50" s="333"/>
      <c r="F50" s="333"/>
      <c r="G50" s="333"/>
      <c r="H50" s="333"/>
      <c r="I50" s="333"/>
      <c r="J50" s="333"/>
      <c r="K50" s="333"/>
      <c r="L50" s="334"/>
    </row>
    <row r="51" spans="1:12" ht="12.75">
      <c r="A51" s="332"/>
      <c r="B51" s="333"/>
      <c r="C51" s="333"/>
      <c r="D51" s="333"/>
      <c r="E51" s="333"/>
      <c r="F51" s="333"/>
      <c r="G51" s="333"/>
      <c r="H51" s="333"/>
      <c r="I51" s="333"/>
      <c r="J51" s="333"/>
      <c r="K51" s="333"/>
      <c r="L51" s="334"/>
    </row>
    <row r="52" spans="1:12" ht="12.75">
      <c r="A52" s="332"/>
      <c r="B52" s="333"/>
      <c r="C52" s="333"/>
      <c r="D52" s="333"/>
      <c r="E52" s="333"/>
      <c r="F52" s="333"/>
      <c r="G52" s="333"/>
      <c r="H52" s="333"/>
      <c r="I52" s="333"/>
      <c r="J52" s="333"/>
      <c r="K52" s="333"/>
      <c r="L52" s="334"/>
    </row>
    <row r="53" spans="1:12" ht="23.25">
      <c r="A53" s="351" t="s">
        <v>483</v>
      </c>
      <c r="B53" s="343"/>
      <c r="C53" s="343"/>
      <c r="D53" s="343"/>
      <c r="E53" s="343"/>
      <c r="F53" s="343"/>
      <c r="G53" s="343"/>
      <c r="H53" s="343"/>
      <c r="I53" s="343"/>
      <c r="J53" s="343"/>
      <c r="K53" s="343"/>
      <c r="L53" s="344"/>
    </row>
    <row r="54" spans="1:12" ht="20.25">
      <c r="A54" s="342" t="s">
        <v>484</v>
      </c>
      <c r="B54" s="343"/>
      <c r="C54" s="343"/>
      <c r="D54" s="343"/>
      <c r="E54" s="343"/>
      <c r="F54" s="343"/>
      <c r="G54" s="343"/>
      <c r="H54" s="343"/>
      <c r="I54" s="343"/>
      <c r="J54" s="343"/>
      <c r="K54" s="343"/>
      <c r="L54" s="344"/>
    </row>
    <row r="55" spans="1:12" ht="20.25">
      <c r="A55" s="345" t="s">
        <v>174</v>
      </c>
      <c r="B55" s="346"/>
      <c r="C55" s="346"/>
      <c r="D55" s="346"/>
      <c r="E55" s="346"/>
      <c r="F55" s="346"/>
      <c r="G55" s="346"/>
      <c r="H55" s="346"/>
      <c r="I55" s="346"/>
      <c r="J55" s="346"/>
      <c r="K55" s="346"/>
      <c r="L55" s="347"/>
    </row>
    <row r="56" spans="1:12" ht="20.25">
      <c r="A56" s="348" t="s">
        <v>485</v>
      </c>
      <c r="B56" s="349"/>
      <c r="C56" s="349"/>
      <c r="D56" s="349"/>
      <c r="E56" s="349"/>
      <c r="F56" s="349"/>
      <c r="G56" s="349"/>
      <c r="H56" s="349"/>
      <c r="I56" s="349"/>
      <c r="J56" s="349"/>
      <c r="K56" s="349"/>
      <c r="L56" s="350"/>
    </row>
    <row r="57" spans="1:12" ht="20.25">
      <c r="A57" s="351"/>
      <c r="B57" s="343"/>
      <c r="C57" s="343"/>
      <c r="D57" s="343"/>
      <c r="E57" s="343"/>
      <c r="F57" s="343"/>
      <c r="G57" s="343"/>
      <c r="H57" s="343"/>
      <c r="I57" s="343"/>
      <c r="J57" s="343"/>
      <c r="K57" s="343"/>
      <c r="L57" s="344"/>
    </row>
    <row r="58" spans="1:12" ht="13.5" thickBot="1">
      <c r="A58" s="336"/>
      <c r="B58" s="337"/>
      <c r="C58" s="337"/>
      <c r="D58" s="337"/>
      <c r="E58" s="337"/>
      <c r="F58" s="337"/>
      <c r="G58" s="337"/>
      <c r="H58" s="337"/>
      <c r="I58" s="337"/>
      <c r="J58" s="337"/>
      <c r="K58" s="337"/>
      <c r="L58" s="338"/>
    </row>
    <row r="59" ht="13.5" thickTop="1"/>
  </sheetData>
  <mergeCells count="10">
    <mergeCell ref="A54:L54"/>
    <mergeCell ref="A55:L55"/>
    <mergeCell ref="A56:L56"/>
    <mergeCell ref="A57:L57"/>
    <mergeCell ref="A10:L10"/>
    <mergeCell ref="A11:L11"/>
    <mergeCell ref="A12:L12"/>
    <mergeCell ref="A13:L13"/>
    <mergeCell ref="A16:L16"/>
    <mergeCell ref="A53:L53"/>
  </mergeCells>
  <printOptions/>
  <pageMargins left="0.7" right="0.7" top="0.75" bottom="0.75" header="0.3" footer="0.3"/>
  <pageSetup horizontalDpi="600" verticalDpi="600" orientation="portrait" paperSize="9" scale="75" r:id="rId4"/>
  <drawing r:id="rId3"/>
  <legacyDrawing r:id="rId2"/>
  <oleObjects>
    <mc:AlternateContent xmlns:mc="http://schemas.openxmlformats.org/markup-compatibility/2006">
      <mc:Choice Requires="x14">
        <oleObject progId="MSPhotoEd.3" shapeId="172033" r:id="rId1">
          <objectPr r:id="rId5">
            <anchor>
              <from>
                <xdr:col>3</xdr:col>
                <xdr:colOff>38100</xdr:colOff>
                <xdr:row>1</xdr:row>
                <xdr:rowOff>66675</xdr:rowOff>
              </from>
              <to>
                <xdr:col>8</xdr:col>
                <xdr:colOff>590550</xdr:colOff>
                <xdr:row>7</xdr:row>
                <xdr:rowOff>47625</xdr:rowOff>
              </to>
            </anchor>
          </objectPr>
        </oleObject>
      </mc:Choice>
      <mc:Fallback>
        <oleObject progId="MSPhotoEd.3" shapeId="172033" r:id="rId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0"/>
  <sheetViews>
    <sheetView workbookViewId="0" topLeftCell="A1">
      <selection activeCell="D57" sqref="D57"/>
    </sheetView>
  </sheetViews>
  <sheetFormatPr defaultColWidth="9.140625" defaultRowHeight="12.75"/>
  <cols>
    <col min="1" max="1" width="23.00390625" style="5" customWidth="1"/>
    <col min="2" max="2" width="12.421875" style="5" customWidth="1"/>
    <col min="3" max="3" width="38.421875" style="5" customWidth="1"/>
    <col min="4" max="4" width="14.8515625" style="5" customWidth="1"/>
    <col min="5" max="5" width="12.57421875" style="5" customWidth="1"/>
    <col min="6" max="7" width="8.421875" style="5" customWidth="1"/>
    <col min="8" max="8" width="11.28125" style="5" bestFit="1" customWidth="1"/>
    <col min="9" max="9" width="17.00390625" style="5" bestFit="1" customWidth="1"/>
    <col min="10" max="10" width="7.28125" style="5" bestFit="1" customWidth="1"/>
    <col min="11" max="11" width="35.8515625" style="5" bestFit="1" customWidth="1"/>
    <col min="12" max="16384" width="9.140625" style="5" customWidth="1"/>
  </cols>
  <sheetData>
    <row r="1" spans="1:25" ht="15">
      <c r="A1" s="361" t="s">
        <v>151</v>
      </c>
      <c r="B1" s="361"/>
      <c r="C1" s="361"/>
      <c r="D1" s="361"/>
      <c r="E1" s="361"/>
      <c r="F1" s="4"/>
      <c r="G1" s="190"/>
      <c r="H1" s="190"/>
      <c r="I1" s="190"/>
      <c r="J1" s="190"/>
      <c r="K1" s="190"/>
      <c r="L1" s="190"/>
      <c r="M1" s="194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1:12" ht="15">
      <c r="A2" s="361" t="str">
        <f>UPPER('Table 1'!$M$1)&amp;" "&amp;'Table 1'!$N$1&amp;" WITH THE CORRESPONDING MONTH OF "&amp;'Table 1'!$O$1</f>
        <v>FEBRUARY  2020 WITH THE CORRESPONDING MONTH OF 2019</v>
      </c>
      <c r="B2" s="361"/>
      <c r="C2" s="361"/>
      <c r="D2" s="361"/>
      <c r="E2" s="361"/>
      <c r="F2" s="196"/>
      <c r="G2" s="190"/>
      <c r="H2" s="190"/>
      <c r="I2" s="190"/>
      <c r="J2" s="190"/>
      <c r="K2" s="4"/>
      <c r="L2" s="4"/>
    </row>
    <row r="3" spans="1:12" ht="13.5">
      <c r="A3" s="191"/>
      <c r="C3" s="191"/>
      <c r="D3" s="191"/>
      <c r="E3" s="190"/>
      <c r="F3" s="196"/>
      <c r="G3" s="190"/>
      <c r="H3" s="190"/>
      <c r="I3" s="190"/>
      <c r="J3" s="190"/>
      <c r="K3" s="4"/>
      <c r="L3" s="4"/>
    </row>
    <row r="4" spans="1:12" ht="16.5">
      <c r="A4" s="198" t="s">
        <v>34</v>
      </c>
      <c r="B4" s="199" t="s">
        <v>129</v>
      </c>
      <c r="C4" s="198" t="s">
        <v>130</v>
      </c>
      <c r="D4" s="198" t="s">
        <v>131</v>
      </c>
      <c r="E4" s="200"/>
      <c r="F4" s="200"/>
      <c r="G4" s="200"/>
      <c r="H4" s="204"/>
      <c r="I4" s="204"/>
      <c r="J4" s="204"/>
      <c r="K4" s="204"/>
      <c r="L4" s="4"/>
    </row>
    <row r="5" spans="1:12" ht="16.5">
      <c r="A5" s="201"/>
      <c r="C5" s="4"/>
      <c r="D5" s="201"/>
      <c r="E5" s="201"/>
      <c r="F5" s="4"/>
      <c r="G5" s="201"/>
      <c r="H5" s="204"/>
      <c r="I5" s="204"/>
      <c r="J5" s="204"/>
      <c r="K5" s="204"/>
      <c r="L5" s="4"/>
    </row>
    <row r="6" spans="1:13" ht="16.5">
      <c r="A6" s="208"/>
      <c r="C6" s="203"/>
      <c r="D6" s="202">
        <f>'Table 1'!$N$1</f>
        <v>2020</v>
      </c>
      <c r="E6" s="202">
        <f>'Table 1'!$O$1</f>
        <v>2019</v>
      </c>
      <c r="F6" s="203"/>
      <c r="G6" s="204"/>
      <c r="H6" s="339" t="s">
        <v>177</v>
      </c>
      <c r="I6" s="339" t="s">
        <v>179</v>
      </c>
      <c r="J6" s="339" t="s">
        <v>182</v>
      </c>
      <c r="K6" s="339" t="s">
        <v>156</v>
      </c>
      <c r="L6" s="339" t="s">
        <v>165</v>
      </c>
      <c r="M6" s="339" t="s">
        <v>166</v>
      </c>
    </row>
    <row r="7" spans="1:13" ht="16.5">
      <c r="A7" s="211" t="s">
        <v>208</v>
      </c>
      <c r="B7" s="292" t="str">
        <f aca="true" t="shared" si="0" ref="B7:E17">J7</f>
        <v>334</v>
      </c>
      <c r="C7" s="300" t="str">
        <f t="shared" si="0"/>
        <v>Petroleum Products Refined</v>
      </c>
      <c r="D7" s="300">
        <f t="shared" si="0"/>
        <v>29538043</v>
      </c>
      <c r="E7" s="293">
        <f t="shared" si="0"/>
        <v>21394056</v>
      </c>
      <c r="F7" s="203"/>
      <c r="G7" s="204"/>
      <c r="H7" s="340" t="s">
        <v>207</v>
      </c>
      <c r="I7" s="340" t="s">
        <v>208</v>
      </c>
      <c r="J7" s="340" t="s">
        <v>286</v>
      </c>
      <c r="K7" s="340" t="s">
        <v>287</v>
      </c>
      <c r="L7" s="341">
        <v>29538043</v>
      </c>
      <c r="M7" s="341">
        <v>21394056</v>
      </c>
    </row>
    <row r="8" spans="1:13" ht="16.5">
      <c r="A8" s="211"/>
      <c r="B8" s="294"/>
      <c r="C8" s="301"/>
      <c r="D8" s="301"/>
      <c r="E8" s="296"/>
      <c r="F8" s="203"/>
      <c r="G8" s="204"/>
      <c r="H8" s="340"/>
      <c r="I8" s="340"/>
      <c r="J8" s="340"/>
      <c r="K8" s="340"/>
      <c r="L8" s="341"/>
      <c r="M8" s="341"/>
    </row>
    <row r="9" spans="1:13" ht="16.5">
      <c r="A9" s="211" t="s">
        <v>38</v>
      </c>
      <c r="B9" s="294" t="str">
        <f t="shared" si="0"/>
        <v>022</v>
      </c>
      <c r="C9" s="301" t="str">
        <f t="shared" si="0"/>
        <v>Milk And Cream</v>
      </c>
      <c r="D9" s="301">
        <f t="shared" si="0"/>
        <v>70850</v>
      </c>
      <c r="E9" s="296">
        <f t="shared" si="0"/>
        <v>0</v>
      </c>
      <c r="F9" s="203"/>
      <c r="G9" s="204"/>
      <c r="H9" s="340" t="s">
        <v>221</v>
      </c>
      <c r="I9" s="340" t="s">
        <v>38</v>
      </c>
      <c r="J9" s="340" t="s">
        <v>310</v>
      </c>
      <c r="K9" s="340" t="s">
        <v>311</v>
      </c>
      <c r="L9" s="341">
        <v>70850</v>
      </c>
      <c r="M9" s="341">
        <v>0</v>
      </c>
    </row>
    <row r="10" spans="1:13" ht="16.5">
      <c r="A10" s="208"/>
      <c r="B10" s="294" t="str">
        <f t="shared" si="0"/>
        <v>112</v>
      </c>
      <c r="C10" s="301" t="str">
        <f t="shared" si="0"/>
        <v>Alcoholic Beverages</v>
      </c>
      <c r="D10" s="301">
        <f t="shared" si="0"/>
        <v>39391</v>
      </c>
      <c r="E10" s="296">
        <f t="shared" si="0"/>
        <v>118098</v>
      </c>
      <c r="F10" s="203"/>
      <c r="G10" s="204"/>
      <c r="H10" s="340" t="s">
        <v>221</v>
      </c>
      <c r="I10" s="340" t="s">
        <v>38</v>
      </c>
      <c r="J10" s="340" t="s">
        <v>316</v>
      </c>
      <c r="K10" s="340" t="s">
        <v>317</v>
      </c>
      <c r="L10" s="341">
        <v>39391</v>
      </c>
      <c r="M10" s="341">
        <v>118098</v>
      </c>
    </row>
    <row r="11" spans="1:13" ht="16.5">
      <c r="A11" s="208"/>
      <c r="B11" s="294" t="str">
        <f t="shared" si="0"/>
        <v>122</v>
      </c>
      <c r="C11" s="301" t="str">
        <f t="shared" si="0"/>
        <v>Tobacco Manufactured</v>
      </c>
      <c r="D11" s="301">
        <f t="shared" si="0"/>
        <v>40211</v>
      </c>
      <c r="E11" s="296">
        <f t="shared" si="0"/>
        <v>96771</v>
      </c>
      <c r="F11" s="203"/>
      <c r="G11" s="204"/>
      <c r="H11" s="340" t="s">
        <v>221</v>
      </c>
      <c r="I11" s="340" t="s">
        <v>38</v>
      </c>
      <c r="J11" s="340" t="s">
        <v>284</v>
      </c>
      <c r="K11" s="340" t="s">
        <v>285</v>
      </c>
      <c r="L11" s="341">
        <v>40211</v>
      </c>
      <c r="M11" s="341">
        <v>96771</v>
      </c>
    </row>
    <row r="12" spans="1:13" ht="16.5">
      <c r="A12" s="211"/>
      <c r="B12" s="294" t="str">
        <f t="shared" si="0"/>
        <v>641</v>
      </c>
      <c r="C12" s="301" t="str">
        <f t="shared" si="0"/>
        <v>Paper And Paper Products</v>
      </c>
      <c r="D12" s="301">
        <f t="shared" si="0"/>
        <v>380</v>
      </c>
      <c r="E12" s="296">
        <f t="shared" si="0"/>
        <v>0</v>
      </c>
      <c r="F12" s="209"/>
      <c r="G12" s="210"/>
      <c r="H12" s="340" t="s">
        <v>221</v>
      </c>
      <c r="I12" s="340" t="s">
        <v>38</v>
      </c>
      <c r="J12" s="340" t="s">
        <v>382</v>
      </c>
      <c r="K12" s="340" t="s">
        <v>383</v>
      </c>
      <c r="L12" s="341">
        <v>380</v>
      </c>
      <c r="M12" s="341">
        <v>0</v>
      </c>
    </row>
    <row r="13" spans="1:13" ht="16.5">
      <c r="A13" s="192"/>
      <c r="B13" s="294" t="str">
        <f t="shared" si="0"/>
        <v>764</v>
      </c>
      <c r="C13" s="301" t="str">
        <f t="shared" si="0"/>
        <v>Telecommunication Equipment</v>
      </c>
      <c r="D13" s="301">
        <f t="shared" si="0"/>
        <v>4690</v>
      </c>
      <c r="E13" s="296">
        <f t="shared" si="0"/>
        <v>885</v>
      </c>
      <c r="F13" s="209"/>
      <c r="G13" s="210"/>
      <c r="H13" s="340" t="s">
        <v>221</v>
      </c>
      <c r="I13" s="340" t="s">
        <v>38</v>
      </c>
      <c r="J13" s="340" t="s">
        <v>271</v>
      </c>
      <c r="K13" s="340" t="s">
        <v>272</v>
      </c>
      <c r="L13" s="341">
        <v>4690</v>
      </c>
      <c r="M13" s="341">
        <v>885</v>
      </c>
    </row>
    <row r="14" spans="1:13" ht="16.5">
      <c r="A14" s="211"/>
      <c r="B14" s="294" t="str">
        <f t="shared" si="0"/>
        <v>778</v>
      </c>
      <c r="C14" s="301" t="str">
        <f t="shared" si="0"/>
        <v>Electrical Machinery &amp; Apparatus</v>
      </c>
      <c r="D14" s="301">
        <f t="shared" si="0"/>
        <v>1216</v>
      </c>
      <c r="E14" s="296">
        <f t="shared" si="0"/>
        <v>0</v>
      </c>
      <c r="F14" s="209"/>
      <c r="G14" s="210"/>
      <c r="H14" s="340" t="s">
        <v>221</v>
      </c>
      <c r="I14" s="340" t="s">
        <v>38</v>
      </c>
      <c r="J14" s="340" t="s">
        <v>330</v>
      </c>
      <c r="K14" s="340" t="s">
        <v>331</v>
      </c>
      <c r="L14" s="341">
        <v>1216</v>
      </c>
      <c r="M14" s="341">
        <v>0</v>
      </c>
    </row>
    <row r="15" spans="1:13" ht="16.5">
      <c r="A15" s="212"/>
      <c r="B15" s="294" t="str">
        <f t="shared" si="0"/>
        <v>842</v>
      </c>
      <c r="C15" s="301" t="str">
        <f t="shared" si="0"/>
        <v>Female Clothing Non Knitted</v>
      </c>
      <c r="D15" s="301">
        <f t="shared" si="0"/>
        <v>4500</v>
      </c>
      <c r="E15" s="296">
        <f t="shared" si="0"/>
        <v>790</v>
      </c>
      <c r="F15" s="209"/>
      <c r="G15" s="210"/>
      <c r="H15" s="340" t="s">
        <v>221</v>
      </c>
      <c r="I15" s="340" t="s">
        <v>38</v>
      </c>
      <c r="J15" s="340" t="s">
        <v>384</v>
      </c>
      <c r="K15" s="340" t="s">
        <v>385</v>
      </c>
      <c r="L15" s="341">
        <v>4500</v>
      </c>
      <c r="M15" s="341">
        <v>790</v>
      </c>
    </row>
    <row r="16" spans="1:13" ht="16.5">
      <c r="A16" s="212"/>
      <c r="B16" s="294" t="str">
        <f t="shared" si="0"/>
        <v>874</v>
      </c>
      <c r="C16" s="301" t="str">
        <f t="shared" si="0"/>
        <v>Measuring Checking Instruments</v>
      </c>
      <c r="D16" s="301">
        <f t="shared" si="0"/>
        <v>1110638</v>
      </c>
      <c r="E16" s="296">
        <f t="shared" si="0"/>
        <v>0</v>
      </c>
      <c r="F16" s="209"/>
      <c r="G16" s="210"/>
      <c r="H16" s="340" t="s">
        <v>221</v>
      </c>
      <c r="I16" s="340" t="s">
        <v>38</v>
      </c>
      <c r="J16" s="340" t="s">
        <v>359</v>
      </c>
      <c r="K16" s="340" t="s">
        <v>360</v>
      </c>
      <c r="L16" s="341">
        <v>1110638</v>
      </c>
      <c r="M16" s="341">
        <v>0</v>
      </c>
    </row>
    <row r="17" spans="1:13" ht="16.5">
      <c r="A17" s="212"/>
      <c r="B17" s="294" t="str">
        <f t="shared" si="0"/>
        <v>898</v>
      </c>
      <c r="C17" s="301" t="str">
        <f t="shared" si="0"/>
        <v>Musical Instruments</v>
      </c>
      <c r="D17" s="301">
        <f t="shared" si="0"/>
        <v>1767</v>
      </c>
      <c r="E17" s="296">
        <f t="shared" si="0"/>
        <v>1599</v>
      </c>
      <c r="F17" s="209"/>
      <c r="G17" s="210"/>
      <c r="H17" s="340" t="s">
        <v>221</v>
      </c>
      <c r="I17" s="340" t="s">
        <v>38</v>
      </c>
      <c r="J17" s="340" t="s">
        <v>386</v>
      </c>
      <c r="K17" s="340" t="s">
        <v>387</v>
      </c>
      <c r="L17" s="341">
        <v>1767</v>
      </c>
      <c r="M17" s="341">
        <v>1599</v>
      </c>
    </row>
    <row r="18" spans="1:13" ht="16.5">
      <c r="A18" s="212"/>
      <c r="B18" s="294" t="str">
        <f>J18</f>
        <v>931</v>
      </c>
      <c r="C18" s="301" t="str">
        <f>K18</f>
        <v>Special Transactions And Commodities</v>
      </c>
      <c r="D18" s="301">
        <f>L18</f>
        <v>14050</v>
      </c>
      <c r="E18" s="296">
        <f>M18</f>
        <v>0</v>
      </c>
      <c r="F18" s="217"/>
      <c r="G18" s="204"/>
      <c r="H18" s="340" t="s">
        <v>221</v>
      </c>
      <c r="I18" s="340" t="s">
        <v>38</v>
      </c>
      <c r="J18" s="340" t="s">
        <v>380</v>
      </c>
      <c r="K18" s="340" t="s">
        <v>381</v>
      </c>
      <c r="L18" s="341">
        <v>14050</v>
      </c>
      <c r="M18" s="341">
        <v>0</v>
      </c>
    </row>
    <row r="19" spans="1:13" ht="16.5" customHeight="1">
      <c r="A19" s="82"/>
      <c r="B19" s="294"/>
      <c r="C19" s="301"/>
      <c r="D19" s="301"/>
      <c r="E19" s="296"/>
      <c r="F19" s="4"/>
      <c r="G19" s="4"/>
      <c r="H19" s="340" t="s">
        <v>388</v>
      </c>
      <c r="I19" s="340" t="s">
        <v>389</v>
      </c>
      <c r="J19" s="340" t="s">
        <v>390</v>
      </c>
      <c r="K19" s="340" t="s">
        <v>391</v>
      </c>
      <c r="L19" s="341">
        <v>45350</v>
      </c>
      <c r="M19" s="341">
        <v>0</v>
      </c>
    </row>
    <row r="20" spans="1:13" ht="16.5" customHeight="1">
      <c r="A20" s="211" t="s">
        <v>389</v>
      </c>
      <c r="B20" s="294" t="str">
        <f aca="true" t="shared" si="1" ref="B20:E28">J19</f>
        <v>695</v>
      </c>
      <c r="C20" s="301" t="str">
        <f t="shared" si="1"/>
        <v>Hand Or Machine Tools</v>
      </c>
      <c r="D20" s="301">
        <f t="shared" si="1"/>
        <v>45350</v>
      </c>
      <c r="E20" s="296">
        <f t="shared" si="1"/>
        <v>0</v>
      </c>
      <c r="F20" s="4"/>
      <c r="G20" s="4"/>
      <c r="H20" s="340" t="s">
        <v>388</v>
      </c>
      <c r="I20" s="340" t="s">
        <v>389</v>
      </c>
      <c r="J20" s="340" t="s">
        <v>291</v>
      </c>
      <c r="K20" s="340" t="s">
        <v>292</v>
      </c>
      <c r="L20" s="341">
        <v>11338</v>
      </c>
      <c r="M20" s="341">
        <v>0</v>
      </c>
    </row>
    <row r="21" spans="1:13" ht="16.5" customHeight="1">
      <c r="A21" s="202"/>
      <c r="B21" s="294" t="str">
        <f t="shared" si="1"/>
        <v>699</v>
      </c>
      <c r="C21" s="301" t="str">
        <f t="shared" si="1"/>
        <v>Base Metal Manufactures</v>
      </c>
      <c r="D21" s="301">
        <f t="shared" si="1"/>
        <v>11338</v>
      </c>
      <c r="E21" s="296">
        <f t="shared" si="1"/>
        <v>0</v>
      </c>
      <c r="F21" s="4"/>
      <c r="G21" s="4"/>
      <c r="H21" s="340" t="s">
        <v>388</v>
      </c>
      <c r="I21" s="340" t="s">
        <v>389</v>
      </c>
      <c r="J21" s="340" t="s">
        <v>267</v>
      </c>
      <c r="K21" s="340" t="s">
        <v>268</v>
      </c>
      <c r="L21" s="341">
        <v>23675</v>
      </c>
      <c r="M21" s="341">
        <v>0</v>
      </c>
    </row>
    <row r="22" spans="1:13" ht="16.5" customHeight="1">
      <c r="A22" s="202"/>
      <c r="B22" s="294" t="str">
        <f t="shared" si="1"/>
        <v>716</v>
      </c>
      <c r="C22" s="301" t="str">
        <f t="shared" si="1"/>
        <v>Rotating Electric Plant</v>
      </c>
      <c r="D22" s="301">
        <f t="shared" si="1"/>
        <v>23675</v>
      </c>
      <c r="E22" s="296">
        <f t="shared" si="1"/>
        <v>0</v>
      </c>
      <c r="F22" s="4"/>
      <c r="G22" s="4"/>
      <c r="H22" s="340" t="s">
        <v>388</v>
      </c>
      <c r="I22" s="340" t="s">
        <v>389</v>
      </c>
      <c r="J22" s="340" t="s">
        <v>372</v>
      </c>
      <c r="K22" s="340" t="s">
        <v>373</v>
      </c>
      <c r="L22" s="341">
        <v>15872</v>
      </c>
      <c r="M22" s="341">
        <v>0</v>
      </c>
    </row>
    <row r="23" spans="1:13" ht="16.5" customHeight="1">
      <c r="A23" s="211"/>
      <c r="B23" s="294" t="str">
        <f t="shared" si="1"/>
        <v>741</v>
      </c>
      <c r="C23" s="301" t="str">
        <f t="shared" si="1"/>
        <v>Heating Cooling Equipment</v>
      </c>
      <c r="D23" s="301">
        <f t="shared" si="1"/>
        <v>15872</v>
      </c>
      <c r="E23" s="296">
        <f t="shared" si="1"/>
        <v>0</v>
      </c>
      <c r="F23" s="4"/>
      <c r="G23" s="4"/>
      <c r="H23" s="340" t="s">
        <v>388</v>
      </c>
      <c r="I23" s="340" t="s">
        <v>389</v>
      </c>
      <c r="J23" s="340" t="s">
        <v>392</v>
      </c>
      <c r="K23" s="340" t="s">
        <v>393</v>
      </c>
      <c r="L23" s="341">
        <v>2268</v>
      </c>
      <c r="M23" s="341">
        <v>0</v>
      </c>
    </row>
    <row r="24" spans="1:13" ht="16.5" customHeight="1">
      <c r="A24" s="202"/>
      <c r="B24" s="294" t="str">
        <f t="shared" si="1"/>
        <v>744</v>
      </c>
      <c r="C24" s="301" t="str">
        <f t="shared" si="1"/>
        <v>Mech. Handling Equipment</v>
      </c>
      <c r="D24" s="301">
        <f t="shared" si="1"/>
        <v>2268</v>
      </c>
      <c r="E24" s="296">
        <f t="shared" si="1"/>
        <v>0</v>
      </c>
      <c r="F24" s="4"/>
      <c r="G24" s="4"/>
      <c r="H24" s="340" t="s">
        <v>388</v>
      </c>
      <c r="I24" s="340" t="s">
        <v>389</v>
      </c>
      <c r="J24" s="340" t="s">
        <v>269</v>
      </c>
      <c r="K24" s="340" t="s">
        <v>270</v>
      </c>
      <c r="L24" s="341">
        <v>564544</v>
      </c>
      <c r="M24" s="341">
        <v>0</v>
      </c>
    </row>
    <row r="25" spans="1:13" ht="16.5" customHeight="1">
      <c r="A25" s="202"/>
      <c r="B25" s="294" t="str">
        <f t="shared" si="1"/>
        <v>752</v>
      </c>
      <c r="C25" s="301" t="str">
        <f t="shared" si="1"/>
        <v>Data Processing Machines</v>
      </c>
      <c r="D25" s="301">
        <f t="shared" si="1"/>
        <v>564544</v>
      </c>
      <c r="E25" s="296">
        <f t="shared" si="1"/>
        <v>0</v>
      </c>
      <c r="F25" s="4"/>
      <c r="G25" s="4"/>
      <c r="H25" s="340" t="s">
        <v>388</v>
      </c>
      <c r="I25" s="340" t="s">
        <v>389</v>
      </c>
      <c r="J25" s="340" t="s">
        <v>394</v>
      </c>
      <c r="K25" s="340" t="s">
        <v>395</v>
      </c>
      <c r="L25" s="341">
        <v>4535</v>
      </c>
      <c r="M25" s="341">
        <v>0</v>
      </c>
    </row>
    <row r="26" spans="1:13" ht="16.5" customHeight="1">
      <c r="A26" s="202"/>
      <c r="B26" s="294" t="str">
        <f t="shared" si="1"/>
        <v>771</v>
      </c>
      <c r="C26" s="301" t="str">
        <f t="shared" si="1"/>
        <v>Electric Power Machines</v>
      </c>
      <c r="D26" s="301">
        <f t="shared" si="1"/>
        <v>4535</v>
      </c>
      <c r="E26" s="296">
        <f t="shared" si="1"/>
        <v>0</v>
      </c>
      <c r="F26" s="4"/>
      <c r="G26" s="4"/>
      <c r="H26" s="340" t="s">
        <v>388</v>
      </c>
      <c r="I26" s="340" t="s">
        <v>389</v>
      </c>
      <c r="J26" s="340" t="s">
        <v>396</v>
      </c>
      <c r="K26" s="340" t="s">
        <v>397</v>
      </c>
      <c r="L26" s="341">
        <v>4082</v>
      </c>
      <c r="M26" s="341">
        <v>0</v>
      </c>
    </row>
    <row r="27" spans="1:13" ht="16.5" customHeight="1">
      <c r="A27" s="202"/>
      <c r="B27" s="294" t="str">
        <f t="shared" si="1"/>
        <v>786</v>
      </c>
      <c r="C27" s="301" t="str">
        <f t="shared" si="1"/>
        <v>Trailers,Containers</v>
      </c>
      <c r="D27" s="301">
        <f t="shared" si="1"/>
        <v>4082</v>
      </c>
      <c r="E27" s="296">
        <f t="shared" si="1"/>
        <v>0</v>
      </c>
      <c r="F27" s="4"/>
      <c r="G27" s="4"/>
      <c r="H27" s="340" t="s">
        <v>388</v>
      </c>
      <c r="I27" s="340" t="s">
        <v>389</v>
      </c>
      <c r="J27" s="340" t="s">
        <v>113</v>
      </c>
      <c r="K27" s="340" t="s">
        <v>275</v>
      </c>
      <c r="L27" s="341">
        <v>16363</v>
      </c>
      <c r="M27" s="341">
        <v>0</v>
      </c>
    </row>
    <row r="28" spans="1:13" ht="16.5" customHeight="1">
      <c r="A28" s="202"/>
      <c r="B28" s="294" t="str">
        <f t="shared" si="1"/>
        <v>821</v>
      </c>
      <c r="C28" s="301" t="str">
        <f t="shared" si="1"/>
        <v>Furniture And Parts</v>
      </c>
      <c r="D28" s="301">
        <f t="shared" si="1"/>
        <v>16363</v>
      </c>
      <c r="E28" s="296">
        <f t="shared" si="1"/>
        <v>0</v>
      </c>
      <c r="F28" s="4"/>
      <c r="G28" s="201"/>
      <c r="H28" s="340" t="s">
        <v>388</v>
      </c>
      <c r="I28" s="340" t="s">
        <v>389</v>
      </c>
      <c r="J28" s="340" t="s">
        <v>359</v>
      </c>
      <c r="K28" s="340" t="s">
        <v>360</v>
      </c>
      <c r="L28" s="341">
        <v>16000</v>
      </c>
      <c r="M28" s="341">
        <v>0</v>
      </c>
    </row>
    <row r="29" spans="1:13" ht="16.5">
      <c r="A29" s="202"/>
      <c r="B29" s="294" t="str">
        <f>J28</f>
        <v>874</v>
      </c>
      <c r="C29" s="301" t="str">
        <f>K28</f>
        <v>Measuring Checking Instruments</v>
      </c>
      <c r="D29" s="301">
        <f>L28</f>
        <v>16000</v>
      </c>
      <c r="E29" s="296">
        <f>M28</f>
        <v>0</v>
      </c>
      <c r="F29" s="217"/>
      <c r="G29" s="204"/>
      <c r="H29" s="340" t="s">
        <v>235</v>
      </c>
      <c r="I29" s="340" t="s">
        <v>76</v>
      </c>
      <c r="J29" s="340" t="s">
        <v>99</v>
      </c>
      <c r="K29" s="340" t="s">
        <v>303</v>
      </c>
      <c r="L29" s="341">
        <v>25923</v>
      </c>
      <c r="M29" s="341">
        <v>48512</v>
      </c>
    </row>
    <row r="30" spans="1:13" ht="16.5">
      <c r="A30" s="82"/>
      <c r="B30" s="294"/>
      <c r="C30" s="301"/>
      <c r="D30" s="301"/>
      <c r="E30" s="296"/>
      <c r="F30" s="203"/>
      <c r="G30" s="204"/>
      <c r="H30" s="340" t="s">
        <v>235</v>
      </c>
      <c r="I30" s="340" t="s">
        <v>76</v>
      </c>
      <c r="J30" s="340" t="s">
        <v>398</v>
      </c>
      <c r="K30" s="340" t="s">
        <v>399</v>
      </c>
      <c r="L30" s="341">
        <v>45431</v>
      </c>
      <c r="M30" s="341">
        <v>56258</v>
      </c>
    </row>
    <row r="31" spans="1:13" ht="16.5">
      <c r="A31" s="211" t="s">
        <v>76</v>
      </c>
      <c r="B31" s="294" t="str">
        <f aca="true" t="shared" si="2" ref="B31:E39">J29</f>
        <v>533</v>
      </c>
      <c r="C31" s="301" t="str">
        <f t="shared" si="2"/>
        <v>Pigments, Paints, Varnishes</v>
      </c>
      <c r="D31" s="301">
        <f t="shared" si="2"/>
        <v>25923</v>
      </c>
      <c r="E31" s="296">
        <f t="shared" si="2"/>
        <v>48512</v>
      </c>
      <c r="F31" s="209"/>
      <c r="G31" s="221"/>
      <c r="H31" s="340" t="s">
        <v>235</v>
      </c>
      <c r="I31" s="340" t="s">
        <v>76</v>
      </c>
      <c r="J31" s="340" t="s">
        <v>340</v>
      </c>
      <c r="K31" s="340" t="s">
        <v>341</v>
      </c>
      <c r="L31" s="341">
        <v>174210</v>
      </c>
      <c r="M31" s="341">
        <v>209716</v>
      </c>
    </row>
    <row r="32" spans="1:13" ht="16.5">
      <c r="A32" s="202"/>
      <c r="B32" s="294" t="str">
        <f t="shared" si="2"/>
        <v>541</v>
      </c>
      <c r="C32" s="301" t="str">
        <f t="shared" si="2"/>
        <v>Medicinal Pharmacy Products</v>
      </c>
      <c r="D32" s="301">
        <f t="shared" si="2"/>
        <v>45431</v>
      </c>
      <c r="E32" s="296">
        <f t="shared" si="2"/>
        <v>56258</v>
      </c>
      <c r="F32" s="209"/>
      <c r="G32" s="221"/>
      <c r="H32" s="340" t="s">
        <v>235</v>
      </c>
      <c r="I32" s="340" t="s">
        <v>76</v>
      </c>
      <c r="J32" s="340" t="s">
        <v>103</v>
      </c>
      <c r="K32" s="340" t="s">
        <v>290</v>
      </c>
      <c r="L32" s="341">
        <v>146487</v>
      </c>
      <c r="M32" s="341">
        <v>10718</v>
      </c>
    </row>
    <row r="33" spans="1:13" ht="16.5">
      <c r="A33" s="202"/>
      <c r="B33" s="294" t="str">
        <f t="shared" si="2"/>
        <v>542</v>
      </c>
      <c r="C33" s="301" t="str">
        <f t="shared" si="2"/>
        <v>Medicaments Including Vet. Med.</v>
      </c>
      <c r="D33" s="301">
        <f t="shared" si="2"/>
        <v>174210</v>
      </c>
      <c r="E33" s="296">
        <f t="shared" si="2"/>
        <v>209716</v>
      </c>
      <c r="F33" s="209"/>
      <c r="G33" s="221"/>
      <c r="H33" s="340" t="s">
        <v>235</v>
      </c>
      <c r="I33" s="340" t="s">
        <v>76</v>
      </c>
      <c r="J33" s="340" t="s">
        <v>105</v>
      </c>
      <c r="K33" s="340" t="s">
        <v>342</v>
      </c>
      <c r="L33" s="341">
        <v>10992</v>
      </c>
      <c r="M33" s="341">
        <v>55876</v>
      </c>
    </row>
    <row r="34" spans="1:13" ht="16.5">
      <c r="A34" s="211"/>
      <c r="B34" s="294" t="str">
        <f t="shared" si="2"/>
        <v>554</v>
      </c>
      <c r="C34" s="301" t="str">
        <f t="shared" si="2"/>
        <v>Soaps, Cleaning Prep.</v>
      </c>
      <c r="D34" s="301">
        <f t="shared" si="2"/>
        <v>146487</v>
      </c>
      <c r="E34" s="296">
        <f t="shared" si="2"/>
        <v>10718</v>
      </c>
      <c r="F34" s="209"/>
      <c r="G34" s="221"/>
      <c r="H34" s="340" t="s">
        <v>235</v>
      </c>
      <c r="I34" s="340" t="s">
        <v>76</v>
      </c>
      <c r="J34" s="340" t="s">
        <v>400</v>
      </c>
      <c r="K34" s="340" t="s">
        <v>401</v>
      </c>
      <c r="L34" s="341">
        <v>14988</v>
      </c>
      <c r="M34" s="341">
        <v>0</v>
      </c>
    </row>
    <row r="35" spans="1:13" ht="16.5">
      <c r="A35" s="202"/>
      <c r="B35" s="294" t="str">
        <f t="shared" si="2"/>
        <v>591</v>
      </c>
      <c r="C35" s="301" t="str">
        <f t="shared" si="2"/>
        <v>Disinfectants,Insecticides</v>
      </c>
      <c r="D35" s="301">
        <f t="shared" si="2"/>
        <v>10992</v>
      </c>
      <c r="E35" s="296">
        <f t="shared" si="2"/>
        <v>55876</v>
      </c>
      <c r="F35" s="209"/>
      <c r="G35" s="221"/>
      <c r="H35" s="340" t="s">
        <v>235</v>
      </c>
      <c r="I35" s="340" t="s">
        <v>76</v>
      </c>
      <c r="J35" s="340" t="s">
        <v>382</v>
      </c>
      <c r="K35" s="340" t="s">
        <v>383</v>
      </c>
      <c r="L35" s="341">
        <v>20679</v>
      </c>
      <c r="M35" s="341">
        <v>34143</v>
      </c>
    </row>
    <row r="36" spans="1:13" ht="16.5">
      <c r="A36" s="202"/>
      <c r="B36" s="294" t="str">
        <f t="shared" si="2"/>
        <v>611</v>
      </c>
      <c r="C36" s="301" t="str">
        <f t="shared" si="2"/>
        <v>Leather</v>
      </c>
      <c r="D36" s="301">
        <f t="shared" si="2"/>
        <v>14988</v>
      </c>
      <c r="E36" s="296">
        <f t="shared" si="2"/>
        <v>0</v>
      </c>
      <c r="F36" s="209"/>
      <c r="G36" s="221"/>
      <c r="H36" s="340" t="s">
        <v>235</v>
      </c>
      <c r="I36" s="340" t="s">
        <v>76</v>
      </c>
      <c r="J36" s="340" t="s">
        <v>402</v>
      </c>
      <c r="K36" s="340" t="s">
        <v>403</v>
      </c>
      <c r="L36" s="341">
        <v>59148</v>
      </c>
      <c r="M36" s="341">
        <v>88725</v>
      </c>
    </row>
    <row r="37" spans="1:13" ht="16.5">
      <c r="A37" s="202"/>
      <c r="B37" s="294" t="str">
        <f t="shared" si="2"/>
        <v>641</v>
      </c>
      <c r="C37" s="301" t="str">
        <f t="shared" si="2"/>
        <v>Paper And Paper Products</v>
      </c>
      <c r="D37" s="301">
        <f t="shared" si="2"/>
        <v>20679</v>
      </c>
      <c r="E37" s="296">
        <f t="shared" si="2"/>
        <v>34143</v>
      </c>
      <c r="F37" s="209"/>
      <c r="G37" s="221"/>
      <c r="H37" s="340" t="s">
        <v>235</v>
      </c>
      <c r="I37" s="340" t="s">
        <v>76</v>
      </c>
      <c r="J37" s="340" t="s">
        <v>322</v>
      </c>
      <c r="K37" s="340" t="s">
        <v>323</v>
      </c>
      <c r="L37" s="341">
        <v>66659</v>
      </c>
      <c r="M37" s="341">
        <v>0</v>
      </c>
    </row>
    <row r="38" spans="1:13" ht="16.5">
      <c r="A38" s="202"/>
      <c r="B38" s="294" t="str">
        <f t="shared" si="2"/>
        <v>665</v>
      </c>
      <c r="C38" s="301" t="str">
        <f t="shared" si="2"/>
        <v>Glassware</v>
      </c>
      <c r="D38" s="301">
        <f t="shared" si="2"/>
        <v>59148</v>
      </c>
      <c r="E38" s="296">
        <f t="shared" si="2"/>
        <v>88725</v>
      </c>
      <c r="H38" s="340" t="s">
        <v>235</v>
      </c>
      <c r="I38" s="340" t="s">
        <v>76</v>
      </c>
      <c r="J38" s="340" t="s">
        <v>404</v>
      </c>
      <c r="K38" s="340" t="s">
        <v>405</v>
      </c>
      <c r="L38" s="341">
        <v>16942</v>
      </c>
      <c r="M38" s="341">
        <v>1355</v>
      </c>
    </row>
    <row r="39" spans="1:13" ht="16.5">
      <c r="A39" s="202"/>
      <c r="B39" s="294" t="str">
        <f t="shared" si="2"/>
        <v>784</v>
      </c>
      <c r="C39" s="301" t="str">
        <f t="shared" si="2"/>
        <v>Motor Vehicle Parts</v>
      </c>
      <c r="D39" s="301">
        <f t="shared" si="2"/>
        <v>66659</v>
      </c>
      <c r="E39" s="296">
        <f t="shared" si="2"/>
        <v>0</v>
      </c>
      <c r="H39" s="340" t="s">
        <v>224</v>
      </c>
      <c r="I39" s="340" t="s">
        <v>42</v>
      </c>
      <c r="J39" s="340" t="s">
        <v>330</v>
      </c>
      <c r="K39" s="340" t="s">
        <v>331</v>
      </c>
      <c r="L39" s="341">
        <v>182102</v>
      </c>
      <c r="M39" s="341">
        <v>38928</v>
      </c>
    </row>
    <row r="40" spans="1:13" ht="16.5">
      <c r="A40" s="202"/>
      <c r="B40" s="294" t="str">
        <f>J38</f>
        <v>848</v>
      </c>
      <c r="C40" s="301" t="str">
        <f>K38</f>
        <v>Headgear-Non Textile Clothing</v>
      </c>
      <c r="D40" s="301">
        <f>L38</f>
        <v>16942</v>
      </c>
      <c r="E40" s="296">
        <f>M38</f>
        <v>1355</v>
      </c>
      <c r="H40" s="340" t="s">
        <v>224</v>
      </c>
      <c r="I40" s="340" t="s">
        <v>42</v>
      </c>
      <c r="J40" s="340" t="s">
        <v>322</v>
      </c>
      <c r="K40" s="340" t="s">
        <v>323</v>
      </c>
      <c r="L40" s="341">
        <v>11155</v>
      </c>
      <c r="M40" s="341">
        <v>0</v>
      </c>
    </row>
    <row r="41" spans="1:13" ht="16.5">
      <c r="A41" s="82"/>
      <c r="B41" s="294"/>
      <c r="C41" s="301"/>
      <c r="D41" s="301"/>
      <c r="E41" s="296"/>
      <c r="H41" s="340" t="s">
        <v>224</v>
      </c>
      <c r="I41" s="340" t="s">
        <v>42</v>
      </c>
      <c r="J41" s="340" t="s">
        <v>406</v>
      </c>
      <c r="K41" s="340" t="s">
        <v>407</v>
      </c>
      <c r="L41" s="341">
        <v>43509</v>
      </c>
      <c r="M41" s="341">
        <v>245232</v>
      </c>
    </row>
    <row r="42" spans="1:13" ht="16.5">
      <c r="A42" s="211" t="s">
        <v>42</v>
      </c>
      <c r="B42" s="294" t="str">
        <f aca="true" t="shared" si="3" ref="B42:E50">J39</f>
        <v>778</v>
      </c>
      <c r="C42" s="301" t="str">
        <f t="shared" si="3"/>
        <v>Electrical Machinery &amp; Apparatus</v>
      </c>
      <c r="D42" s="301">
        <f t="shared" si="3"/>
        <v>182102</v>
      </c>
      <c r="E42" s="296">
        <f t="shared" si="3"/>
        <v>38928</v>
      </c>
      <c r="F42" s="203"/>
      <c r="G42" s="204"/>
      <c r="H42" s="340" t="s">
        <v>224</v>
      </c>
      <c r="I42" s="340" t="s">
        <v>42</v>
      </c>
      <c r="J42" s="340" t="s">
        <v>384</v>
      </c>
      <c r="K42" s="340" t="s">
        <v>385</v>
      </c>
      <c r="L42" s="341">
        <v>97138</v>
      </c>
      <c r="M42" s="341">
        <v>398829</v>
      </c>
    </row>
    <row r="43" spans="1:13" ht="16.5">
      <c r="A43" s="225"/>
      <c r="B43" s="294" t="str">
        <f t="shared" si="3"/>
        <v>784</v>
      </c>
      <c r="C43" s="301" t="str">
        <f t="shared" si="3"/>
        <v>Motor Vehicle Parts</v>
      </c>
      <c r="D43" s="301">
        <f t="shared" si="3"/>
        <v>11155</v>
      </c>
      <c r="E43" s="296">
        <f t="shared" si="3"/>
        <v>0</v>
      </c>
      <c r="F43" s="203"/>
      <c r="G43" s="204"/>
      <c r="H43" s="340" t="s">
        <v>224</v>
      </c>
      <c r="I43" s="340" t="s">
        <v>42</v>
      </c>
      <c r="J43" s="340" t="s">
        <v>408</v>
      </c>
      <c r="K43" s="340" t="s">
        <v>409</v>
      </c>
      <c r="L43" s="341">
        <v>14073</v>
      </c>
      <c r="M43" s="341">
        <v>68056</v>
      </c>
    </row>
    <row r="44" spans="1:13" ht="16.5">
      <c r="A44" s="225"/>
      <c r="B44" s="294" t="str">
        <f t="shared" si="3"/>
        <v>841</v>
      </c>
      <c r="C44" s="301" t="str">
        <f t="shared" si="3"/>
        <v>Male Clothing-Non Knitted</v>
      </c>
      <c r="D44" s="301">
        <f t="shared" si="3"/>
        <v>43509</v>
      </c>
      <c r="E44" s="296">
        <f t="shared" si="3"/>
        <v>245232</v>
      </c>
      <c r="F44" s="324"/>
      <c r="G44" s="204"/>
      <c r="H44" s="340" t="s">
        <v>224</v>
      </c>
      <c r="I44" s="340" t="s">
        <v>42</v>
      </c>
      <c r="J44" s="340" t="s">
        <v>410</v>
      </c>
      <c r="K44" s="340" t="s">
        <v>411</v>
      </c>
      <c r="L44" s="341">
        <v>50447</v>
      </c>
      <c r="M44" s="341">
        <v>536198</v>
      </c>
    </row>
    <row r="45" spans="1:13" ht="16.5">
      <c r="A45" s="211"/>
      <c r="B45" s="294" t="str">
        <f t="shared" si="3"/>
        <v>842</v>
      </c>
      <c r="C45" s="301" t="str">
        <f t="shared" si="3"/>
        <v>Female Clothing Non Knitted</v>
      </c>
      <c r="D45" s="301">
        <f t="shared" si="3"/>
        <v>97138</v>
      </c>
      <c r="E45" s="296">
        <f t="shared" si="3"/>
        <v>398829</v>
      </c>
      <c r="F45" s="324"/>
      <c r="G45" s="204"/>
      <c r="H45" s="340" t="s">
        <v>224</v>
      </c>
      <c r="I45" s="340" t="s">
        <v>42</v>
      </c>
      <c r="J45" s="340" t="s">
        <v>404</v>
      </c>
      <c r="K45" s="340" t="s">
        <v>405</v>
      </c>
      <c r="L45" s="341">
        <v>15116</v>
      </c>
      <c r="M45" s="341">
        <v>106657</v>
      </c>
    </row>
    <row r="46" spans="1:13" ht="16.5">
      <c r="A46" s="225"/>
      <c r="B46" s="294" t="str">
        <f t="shared" si="3"/>
        <v>844</v>
      </c>
      <c r="C46" s="301" t="str">
        <f t="shared" si="3"/>
        <v>Female Clothing Knitted</v>
      </c>
      <c r="D46" s="301">
        <f t="shared" si="3"/>
        <v>14073</v>
      </c>
      <c r="E46" s="296">
        <f t="shared" si="3"/>
        <v>68056</v>
      </c>
      <c r="F46" s="203"/>
      <c r="G46" s="204"/>
      <c r="H46" s="340" t="s">
        <v>224</v>
      </c>
      <c r="I46" s="340" t="s">
        <v>42</v>
      </c>
      <c r="J46" s="340" t="s">
        <v>412</v>
      </c>
      <c r="K46" s="340" t="s">
        <v>413</v>
      </c>
      <c r="L46" s="341">
        <v>36678</v>
      </c>
      <c r="M46" s="341">
        <v>276166</v>
      </c>
    </row>
    <row r="47" spans="1:13" ht="16.5">
      <c r="A47" s="225"/>
      <c r="B47" s="294" t="str">
        <f t="shared" si="3"/>
        <v>845</v>
      </c>
      <c r="C47" s="301" t="str">
        <f t="shared" si="3"/>
        <v>Articles Of Apparel</v>
      </c>
      <c r="D47" s="301">
        <f t="shared" si="3"/>
        <v>50447</v>
      </c>
      <c r="E47" s="296">
        <f t="shared" si="3"/>
        <v>536198</v>
      </c>
      <c r="F47" s="209"/>
      <c r="G47" s="221"/>
      <c r="H47" s="340" t="s">
        <v>224</v>
      </c>
      <c r="I47" s="340" t="s">
        <v>42</v>
      </c>
      <c r="J47" s="340" t="s">
        <v>414</v>
      </c>
      <c r="K47" s="340" t="s">
        <v>415</v>
      </c>
      <c r="L47" s="341">
        <v>21616</v>
      </c>
      <c r="M47" s="341">
        <v>548918</v>
      </c>
    </row>
    <row r="48" spans="1:13" ht="16.5" customHeight="1">
      <c r="A48" s="225"/>
      <c r="B48" s="294" t="str">
        <f t="shared" si="3"/>
        <v>848</v>
      </c>
      <c r="C48" s="301" t="str">
        <f t="shared" si="3"/>
        <v>Headgear-Non Textile Clothing</v>
      </c>
      <c r="D48" s="301">
        <f t="shared" si="3"/>
        <v>15116</v>
      </c>
      <c r="E48" s="296">
        <f t="shared" si="3"/>
        <v>106657</v>
      </c>
      <c r="F48" s="196"/>
      <c r="G48" s="190"/>
      <c r="H48" s="340" t="s">
        <v>224</v>
      </c>
      <c r="I48" s="340" t="s">
        <v>42</v>
      </c>
      <c r="J48" s="340" t="s">
        <v>416</v>
      </c>
      <c r="K48" s="340" t="s">
        <v>417</v>
      </c>
      <c r="L48" s="341">
        <v>105402</v>
      </c>
      <c r="M48" s="341">
        <v>1387606</v>
      </c>
    </row>
    <row r="49" spans="1:13" ht="16.5" customHeight="1">
      <c r="A49" s="225"/>
      <c r="B49" s="294" t="str">
        <f t="shared" si="3"/>
        <v>851</v>
      </c>
      <c r="C49" s="301" t="str">
        <f t="shared" si="3"/>
        <v>Footwear</v>
      </c>
      <c r="D49" s="301">
        <f t="shared" si="3"/>
        <v>36678</v>
      </c>
      <c r="E49" s="296">
        <f t="shared" si="3"/>
        <v>276166</v>
      </c>
      <c r="F49" s="196"/>
      <c r="G49" s="190"/>
      <c r="H49" s="326"/>
      <c r="I49" s="326"/>
      <c r="J49" s="326"/>
      <c r="K49" s="326"/>
      <c r="L49" s="327"/>
      <c r="M49" s="327"/>
    </row>
    <row r="50" spans="1:13" ht="16.5">
      <c r="A50" s="225"/>
      <c r="B50" s="294" t="str">
        <f t="shared" si="3"/>
        <v>885</v>
      </c>
      <c r="C50" s="301" t="str">
        <f t="shared" si="3"/>
        <v>Watches And Clocks</v>
      </c>
      <c r="D50" s="301">
        <f t="shared" si="3"/>
        <v>21616</v>
      </c>
      <c r="E50" s="296">
        <f t="shared" si="3"/>
        <v>548918</v>
      </c>
      <c r="F50" s="196"/>
      <c r="G50" s="190"/>
      <c r="H50" s="326"/>
      <c r="I50" s="326"/>
      <c r="J50" s="326"/>
      <c r="K50" s="326"/>
      <c r="L50" s="327"/>
      <c r="M50" s="327"/>
    </row>
    <row r="51" spans="1:13" ht="16.5">
      <c r="A51" s="225"/>
      <c r="B51" s="294" t="str">
        <f>J48</f>
        <v>897</v>
      </c>
      <c r="C51" s="301" t="str">
        <f>K48</f>
        <v>Jewellery</v>
      </c>
      <c r="D51" s="301">
        <f>L48</f>
        <v>105402</v>
      </c>
      <c r="E51" s="296">
        <f>M48</f>
        <v>1387606</v>
      </c>
      <c r="F51" s="203"/>
      <c r="G51" s="204"/>
      <c r="H51" s="326"/>
      <c r="I51" s="326"/>
      <c r="J51" s="326"/>
      <c r="K51" s="326"/>
      <c r="L51" s="327"/>
      <c r="M51" s="327"/>
    </row>
    <row r="52" spans="1:13" ht="16.5">
      <c r="A52" s="225"/>
      <c r="B52" s="297"/>
      <c r="C52" s="302"/>
      <c r="D52" s="302"/>
      <c r="E52" s="299"/>
      <c r="F52" s="203"/>
      <c r="G52" s="204"/>
      <c r="H52" s="326"/>
      <c r="I52" s="326"/>
      <c r="J52" s="326"/>
      <c r="K52" s="326"/>
      <c r="L52" s="327"/>
      <c r="M52" s="327"/>
    </row>
    <row r="53" spans="1:10" ht="16.5">
      <c r="A53" s="190"/>
      <c r="B53" s="236"/>
      <c r="C53" s="190"/>
      <c r="D53" s="269"/>
      <c r="E53" s="269"/>
      <c r="F53" s="196"/>
      <c r="G53" s="190"/>
      <c r="H53" s="194"/>
      <c r="I53" s="195"/>
      <c r="J53" s="195"/>
    </row>
    <row r="54" spans="1:10" ht="16.5">
      <c r="A54" s="190"/>
      <c r="B54" s="236"/>
      <c r="C54" s="190"/>
      <c r="D54" s="269"/>
      <c r="E54" s="269"/>
      <c r="F54" s="196"/>
      <c r="G54" s="190"/>
      <c r="H54" s="194"/>
      <c r="I54" s="195"/>
      <c r="J54" s="195"/>
    </row>
    <row r="55" spans="1:10" ht="16.5">
      <c r="A55" s="190"/>
      <c r="B55" s="236"/>
      <c r="C55" s="190"/>
      <c r="D55" s="269"/>
      <c r="E55" s="270"/>
      <c r="F55" s="325"/>
      <c r="G55" s="190"/>
      <c r="H55" s="194"/>
      <c r="I55" s="195"/>
      <c r="J55" s="195"/>
    </row>
    <row r="56" spans="1:10" ht="16.5">
      <c r="A56" s="191"/>
      <c r="B56" s="236"/>
      <c r="C56" s="192"/>
      <c r="D56" s="193"/>
      <c r="E56" s="194"/>
      <c r="F56" s="235"/>
      <c r="G56" s="190"/>
      <c r="H56" s="194"/>
      <c r="I56" s="195"/>
      <c r="J56" s="195"/>
    </row>
    <row r="57" spans="1:10" ht="16.5">
      <c r="A57" s="191"/>
      <c r="B57" s="236"/>
      <c r="C57" s="192"/>
      <c r="D57" s="197"/>
      <c r="E57" s="194"/>
      <c r="F57" s="235"/>
      <c r="G57" s="190"/>
      <c r="H57" s="194"/>
      <c r="I57" s="195"/>
      <c r="J57" s="195"/>
    </row>
    <row r="58" spans="1:10" ht="16.5">
      <c r="A58" s="191"/>
      <c r="B58" s="236"/>
      <c r="C58" s="191"/>
      <c r="D58" s="191"/>
      <c r="E58" s="194"/>
      <c r="F58" s="235"/>
      <c r="G58" s="190"/>
      <c r="H58" s="194"/>
      <c r="I58" s="195"/>
      <c r="J58" s="195"/>
    </row>
    <row r="59" spans="1:10" ht="15">
      <c r="A59" s="237"/>
      <c r="B59" s="238"/>
      <c r="C59" s="237"/>
      <c r="D59" s="237"/>
      <c r="E59" s="239"/>
      <c r="F59" s="235"/>
      <c r="G59" s="190"/>
      <c r="H59" s="194"/>
      <c r="I59" s="195"/>
      <c r="J59" s="195"/>
    </row>
    <row r="60" spans="1:10" ht="16.5">
      <c r="A60" s="201"/>
      <c r="B60" s="236"/>
      <c r="C60" s="4"/>
      <c r="D60" s="201"/>
      <c r="E60" s="190"/>
      <c r="F60" s="240"/>
      <c r="G60" s="190"/>
      <c r="H60" s="194"/>
      <c r="I60" s="195"/>
      <c r="J60" s="195"/>
    </row>
    <row r="61" spans="1:10" ht="15.75">
      <c r="A61" s="4"/>
      <c r="B61" s="241"/>
      <c r="C61" s="242"/>
      <c r="D61" s="243"/>
      <c r="E61" s="226"/>
      <c r="F61" s="244"/>
      <c r="G61" s="227"/>
      <c r="H61" s="195"/>
      <c r="I61" s="195"/>
      <c r="J61" s="195"/>
    </row>
    <row r="62" spans="1:10" ht="16.5">
      <c r="A62" s="205"/>
      <c r="B62" s="241"/>
      <c r="C62" s="242"/>
      <c r="D62" s="243"/>
      <c r="E62" s="194"/>
      <c r="F62" s="244"/>
      <c r="G62" s="195"/>
      <c r="H62" s="195"/>
      <c r="I62" s="195"/>
      <c r="J62" s="195"/>
    </row>
    <row r="63" spans="1:10" ht="15.75">
      <c r="A63" s="208"/>
      <c r="B63" s="241"/>
      <c r="C63" s="242"/>
      <c r="D63" s="243"/>
      <c r="E63" s="194"/>
      <c r="F63" s="244"/>
      <c r="G63" s="195"/>
      <c r="H63" s="195"/>
      <c r="I63" s="195"/>
      <c r="J63" s="195"/>
    </row>
    <row r="64" spans="1:10" ht="15.75">
      <c r="A64" s="208"/>
      <c r="B64" s="241"/>
      <c r="C64" s="242"/>
      <c r="D64" s="243"/>
      <c r="E64" s="194"/>
      <c r="F64" s="244"/>
      <c r="G64" s="195"/>
      <c r="H64" s="195"/>
      <c r="I64" s="195"/>
      <c r="J64" s="195"/>
    </row>
    <row r="65" spans="1:10" ht="16.5">
      <c r="A65" s="205"/>
      <c r="B65" s="241"/>
      <c r="C65" s="242"/>
      <c r="D65" s="243"/>
      <c r="E65" s="194"/>
      <c r="F65" s="244"/>
      <c r="G65" s="195"/>
      <c r="H65" s="195"/>
      <c r="I65" s="195"/>
      <c r="J65" s="195"/>
    </row>
    <row r="66" spans="1:10" ht="16.5">
      <c r="A66" s="245"/>
      <c r="B66" s="241"/>
      <c r="C66" s="242"/>
      <c r="D66" s="243"/>
      <c r="E66" s="194"/>
      <c r="F66" s="244"/>
      <c r="G66" s="195"/>
      <c r="H66" s="195"/>
      <c r="I66" s="195"/>
      <c r="J66" s="195"/>
    </row>
    <row r="67" spans="1:10" ht="16.5">
      <c r="A67" s="245"/>
      <c r="B67" s="241"/>
      <c r="C67" s="242"/>
      <c r="D67" s="243"/>
      <c r="E67" s="194"/>
      <c r="F67" s="244"/>
      <c r="G67" s="195"/>
      <c r="H67" s="195"/>
      <c r="I67" s="195"/>
      <c r="J67" s="195"/>
    </row>
    <row r="68" spans="1:10" ht="15.75">
      <c r="A68" s="4"/>
      <c r="B68" s="241"/>
      <c r="C68" s="242"/>
      <c r="D68" s="243"/>
      <c r="E68" s="194"/>
      <c r="F68" s="244"/>
      <c r="G68" s="195"/>
      <c r="H68" s="195"/>
      <c r="I68" s="195"/>
      <c r="J68" s="195"/>
    </row>
    <row r="69" spans="1:10" ht="15.75">
      <c r="A69" s="208"/>
      <c r="B69" s="241"/>
      <c r="C69" s="242"/>
      <c r="D69" s="243"/>
      <c r="E69" s="194"/>
      <c r="F69" s="244"/>
      <c r="G69" s="195"/>
      <c r="H69" s="195"/>
      <c r="I69" s="195"/>
      <c r="J69" s="195"/>
    </row>
    <row r="70" spans="1:10" ht="15.75">
      <c r="A70" s="208"/>
      <c r="B70" s="241"/>
      <c r="C70" s="242"/>
      <c r="D70" s="243"/>
      <c r="E70" s="194"/>
      <c r="F70" s="244"/>
      <c r="G70" s="195"/>
      <c r="H70" s="195"/>
      <c r="I70" s="195"/>
      <c r="J70" s="195"/>
    </row>
    <row r="71" spans="1:10" ht="15.75">
      <c r="A71" s="208"/>
      <c r="B71" s="246"/>
      <c r="C71" s="242"/>
      <c r="D71" s="247"/>
      <c r="E71" s="194"/>
      <c r="F71" s="244"/>
      <c r="G71" s="195"/>
      <c r="H71" s="195"/>
      <c r="I71" s="195"/>
      <c r="J71" s="195"/>
    </row>
    <row r="72" spans="1:10" ht="15.75">
      <c r="A72" s="4"/>
      <c r="B72" s="241"/>
      <c r="C72" s="242"/>
      <c r="D72" s="243"/>
      <c r="E72" s="194"/>
      <c r="F72" s="244"/>
      <c r="G72" s="195"/>
      <c r="H72" s="195"/>
      <c r="I72" s="195"/>
      <c r="J72" s="195"/>
    </row>
    <row r="73" spans="1:10" ht="16.5">
      <c r="A73" s="205"/>
      <c r="B73" s="241"/>
      <c r="C73" s="242"/>
      <c r="D73" s="243"/>
      <c r="E73" s="194"/>
      <c r="F73" s="244"/>
      <c r="G73" s="195"/>
      <c r="H73" s="195"/>
      <c r="I73" s="195"/>
      <c r="J73" s="195"/>
    </row>
    <row r="74" spans="1:10" ht="16.5">
      <c r="A74" s="205"/>
      <c r="B74" s="241"/>
      <c r="C74" s="242"/>
      <c r="D74" s="243"/>
      <c r="E74" s="194"/>
      <c r="F74" s="244"/>
      <c r="G74" s="195"/>
      <c r="H74" s="195"/>
      <c r="I74" s="195"/>
      <c r="J74" s="195"/>
    </row>
    <row r="75" spans="1:10" ht="16.5">
      <c r="A75" s="205"/>
      <c r="B75" s="241"/>
      <c r="C75" s="242"/>
      <c r="D75" s="243"/>
      <c r="E75" s="194"/>
      <c r="F75" s="244"/>
      <c r="G75" s="195"/>
      <c r="H75" s="195"/>
      <c r="I75" s="195"/>
      <c r="J75" s="195"/>
    </row>
    <row r="76" spans="1:10" ht="16.5">
      <c r="A76" s="248"/>
      <c r="B76" s="241"/>
      <c r="C76" s="242"/>
      <c r="D76" s="243"/>
      <c r="E76" s="194"/>
      <c r="F76" s="244"/>
      <c r="G76" s="195"/>
      <c r="H76" s="195"/>
      <c r="I76" s="195"/>
      <c r="J76" s="195"/>
    </row>
    <row r="77" spans="1:10" ht="16.5">
      <c r="A77" s="205"/>
      <c r="B77" s="241"/>
      <c r="C77" s="242"/>
      <c r="D77" s="243"/>
      <c r="E77" s="194"/>
      <c r="F77" s="244"/>
      <c r="G77" s="195"/>
      <c r="H77" s="195"/>
      <c r="I77" s="195"/>
      <c r="J77" s="195"/>
    </row>
    <row r="78" spans="1:10" ht="16.5">
      <c r="A78" s="205"/>
      <c r="B78" s="241"/>
      <c r="C78" s="242"/>
      <c r="D78" s="243"/>
      <c r="E78" s="194"/>
      <c r="F78" s="244"/>
      <c r="G78" s="195"/>
      <c r="H78" s="195"/>
      <c r="I78" s="195"/>
      <c r="J78" s="195"/>
    </row>
    <row r="79" spans="1:10" ht="16.5">
      <c r="A79" s="205"/>
      <c r="B79" s="241"/>
      <c r="C79" s="242"/>
      <c r="D79" s="243"/>
      <c r="E79" s="194"/>
      <c r="F79" s="244"/>
      <c r="G79" s="195"/>
      <c r="H79" s="195"/>
      <c r="I79" s="195"/>
      <c r="J79" s="195"/>
    </row>
    <row r="80" spans="1:10" ht="16.5">
      <c r="A80" s="205"/>
      <c r="B80" s="241"/>
      <c r="C80" s="242"/>
      <c r="D80" s="243"/>
      <c r="E80" s="194"/>
      <c r="F80" s="244"/>
      <c r="G80" s="195"/>
      <c r="H80" s="195"/>
      <c r="I80" s="195"/>
      <c r="J80" s="195"/>
    </row>
    <row r="81" spans="1:10" ht="16.5">
      <c r="A81" s="205"/>
      <c r="B81" s="241"/>
      <c r="C81" s="242"/>
      <c r="D81" s="243"/>
      <c r="E81" s="194"/>
      <c r="F81" s="244"/>
      <c r="G81" s="195"/>
      <c r="H81" s="195"/>
      <c r="I81" s="195"/>
      <c r="J81" s="195"/>
    </row>
    <row r="82" spans="1:10" ht="16.5">
      <c r="A82" s="205"/>
      <c r="B82" s="246"/>
      <c r="C82" s="249"/>
      <c r="D82" s="250"/>
      <c r="E82" s="194"/>
      <c r="F82" s="244"/>
      <c r="G82" s="195"/>
      <c r="H82" s="195"/>
      <c r="I82" s="195"/>
      <c r="J82" s="195"/>
    </row>
    <row r="83" spans="1:10" ht="15.75">
      <c r="A83" s="4"/>
      <c r="B83" s="246"/>
      <c r="C83" s="242"/>
      <c r="D83" s="247"/>
      <c r="E83" s="194"/>
      <c r="F83" s="244"/>
      <c r="G83" s="195"/>
      <c r="H83" s="195"/>
      <c r="I83" s="195"/>
      <c r="J83" s="195"/>
    </row>
    <row r="84" spans="1:10" ht="15.75">
      <c r="A84" s="4"/>
      <c r="B84" s="251"/>
      <c r="C84" s="242"/>
      <c r="D84" s="252"/>
      <c r="E84" s="194"/>
      <c r="F84" s="244"/>
      <c r="G84" s="195"/>
      <c r="H84" s="195"/>
      <c r="I84" s="195"/>
      <c r="J84" s="195"/>
    </row>
    <row r="85" spans="1:10" ht="15.75">
      <c r="A85" s="253"/>
      <c r="B85" s="251"/>
      <c r="C85" s="242"/>
      <c r="D85" s="252"/>
      <c r="E85" s="194"/>
      <c r="F85" s="244"/>
      <c r="G85" s="195"/>
      <c r="H85" s="195"/>
      <c r="I85" s="195"/>
      <c r="J85" s="195"/>
    </row>
    <row r="86" spans="1:10" ht="15.75">
      <c r="A86" s="254"/>
      <c r="B86" s="251"/>
      <c r="C86" s="242"/>
      <c r="D86" s="252"/>
      <c r="E86" s="194"/>
      <c r="F86" s="244"/>
      <c r="G86" s="195"/>
      <c r="H86" s="195"/>
      <c r="I86" s="195"/>
      <c r="J86" s="195"/>
    </row>
    <row r="87" spans="1:10" ht="15.75">
      <c r="A87" s="254"/>
      <c r="B87" s="251"/>
      <c r="C87" s="242"/>
      <c r="D87" s="252"/>
      <c r="E87" s="194"/>
      <c r="F87" s="244"/>
      <c r="G87" s="195"/>
      <c r="H87" s="195"/>
      <c r="I87" s="195"/>
      <c r="J87" s="195"/>
    </row>
    <row r="88" spans="1:10" ht="16.5">
      <c r="A88" s="205"/>
      <c r="B88" s="251"/>
      <c r="C88" s="242"/>
      <c r="D88" s="252"/>
      <c r="E88" s="194"/>
      <c r="F88" s="244"/>
      <c r="G88" s="195"/>
      <c r="H88" s="195"/>
      <c r="I88" s="195"/>
      <c r="J88" s="195"/>
    </row>
    <row r="89" spans="1:10" ht="15.75">
      <c r="A89" s="254"/>
      <c r="B89" s="251"/>
      <c r="C89" s="242"/>
      <c r="D89" s="252"/>
      <c r="E89" s="194"/>
      <c r="F89" s="244"/>
      <c r="G89" s="195"/>
      <c r="H89" s="195"/>
      <c r="I89" s="195"/>
      <c r="J89" s="195"/>
    </row>
    <row r="90" spans="1:10" ht="15.75">
      <c r="A90" s="254"/>
      <c r="B90" s="251"/>
      <c r="C90" s="242"/>
      <c r="D90" s="252"/>
      <c r="E90" s="194"/>
      <c r="F90" s="244"/>
      <c r="G90" s="195"/>
      <c r="H90" s="195"/>
      <c r="I90" s="195"/>
      <c r="J90" s="195"/>
    </row>
    <row r="91" spans="1:10" ht="15.75">
      <c r="A91" s="254"/>
      <c r="B91" s="251"/>
      <c r="C91" s="242"/>
      <c r="D91" s="252"/>
      <c r="E91" s="194"/>
      <c r="F91" s="244"/>
      <c r="G91" s="195"/>
      <c r="H91" s="195"/>
      <c r="I91" s="195"/>
      <c r="J91" s="195"/>
    </row>
    <row r="92" spans="1:10" ht="15.75">
      <c r="A92" s="254"/>
      <c r="B92" s="251"/>
      <c r="C92" s="242"/>
      <c r="D92" s="252"/>
      <c r="E92" s="194"/>
      <c r="F92" s="244"/>
      <c r="G92" s="195"/>
      <c r="H92" s="195"/>
      <c r="I92" s="195"/>
      <c r="J92" s="195"/>
    </row>
    <row r="93" spans="1:10" ht="15.75">
      <c r="A93" s="254"/>
      <c r="B93" s="251"/>
      <c r="C93" s="242"/>
      <c r="D93" s="252"/>
      <c r="E93" s="194"/>
      <c r="F93" s="244"/>
      <c r="G93" s="195"/>
      <c r="H93" s="195"/>
      <c r="I93" s="195"/>
      <c r="J93" s="195"/>
    </row>
    <row r="94" spans="1:10" ht="15.75">
      <c r="A94" s="254"/>
      <c r="B94" s="246"/>
      <c r="C94" s="255"/>
      <c r="D94" s="243"/>
      <c r="E94" s="194"/>
      <c r="F94" s="244"/>
      <c r="G94" s="195"/>
      <c r="H94" s="195"/>
      <c r="I94" s="195"/>
      <c r="J94" s="195"/>
    </row>
    <row r="95" spans="1:10" ht="15.75">
      <c r="A95" s="4"/>
      <c r="B95" s="251"/>
      <c r="C95" s="242"/>
      <c r="D95" s="252"/>
      <c r="E95" s="194"/>
      <c r="F95" s="244"/>
      <c r="G95" s="195"/>
      <c r="H95" s="195"/>
      <c r="I95" s="195"/>
      <c r="J95" s="195"/>
    </row>
    <row r="96" spans="1:10" ht="15.75">
      <c r="A96" s="254"/>
      <c r="B96" s="251"/>
      <c r="C96" s="242"/>
      <c r="D96" s="252"/>
      <c r="E96" s="194"/>
      <c r="F96" s="244"/>
      <c r="G96" s="195"/>
      <c r="H96" s="195"/>
      <c r="I96" s="195"/>
      <c r="J96" s="195"/>
    </row>
    <row r="97" spans="1:10" ht="15.75">
      <c r="A97" s="196"/>
      <c r="B97" s="251"/>
      <c r="C97" s="242"/>
      <c r="D97" s="252"/>
      <c r="E97" s="194"/>
      <c r="F97" s="244"/>
      <c r="G97" s="195"/>
      <c r="H97" s="195"/>
      <c r="I97" s="195"/>
      <c r="J97" s="195"/>
    </row>
    <row r="98" spans="1:10" ht="15.75">
      <c r="A98" s="196"/>
      <c r="B98" s="251"/>
      <c r="C98" s="242"/>
      <c r="D98" s="252"/>
      <c r="E98" s="194"/>
      <c r="F98" s="244"/>
      <c r="G98" s="195"/>
      <c r="H98" s="195"/>
      <c r="I98" s="195"/>
      <c r="J98" s="195"/>
    </row>
    <row r="99" spans="1:10" ht="16.5">
      <c r="A99" s="256"/>
      <c r="B99" s="251"/>
      <c r="C99" s="242"/>
      <c r="D99" s="252"/>
      <c r="E99" s="194"/>
      <c r="F99" s="244"/>
      <c r="G99" s="195"/>
      <c r="H99" s="195"/>
      <c r="I99" s="195"/>
      <c r="J99" s="195"/>
    </row>
    <row r="100" spans="1:10" ht="15.75">
      <c r="A100" s="196"/>
      <c r="B100" s="251"/>
      <c r="C100" s="242"/>
      <c r="D100" s="252"/>
      <c r="E100" s="194"/>
      <c r="F100" s="244"/>
      <c r="G100" s="195"/>
      <c r="H100" s="195"/>
      <c r="I100" s="195"/>
      <c r="J100" s="195"/>
    </row>
    <row r="101" spans="1:10" ht="15.75">
      <c r="A101" s="196"/>
      <c r="B101" s="251"/>
      <c r="C101" s="242"/>
      <c r="D101" s="252"/>
      <c r="E101" s="194"/>
      <c r="F101" s="244"/>
      <c r="G101" s="195"/>
      <c r="H101" s="195"/>
      <c r="I101" s="195"/>
      <c r="J101" s="195"/>
    </row>
    <row r="102" spans="1:10" ht="15.75">
      <c r="A102" s="196"/>
      <c r="B102" s="251"/>
      <c r="C102" s="242"/>
      <c r="D102" s="252"/>
      <c r="E102" s="194"/>
      <c r="F102" s="244"/>
      <c r="G102" s="195"/>
      <c r="H102" s="195"/>
      <c r="I102" s="195"/>
      <c r="J102" s="195"/>
    </row>
    <row r="103" spans="1:10" ht="15.75">
      <c r="A103" s="196"/>
      <c r="B103" s="251"/>
      <c r="C103" s="242"/>
      <c r="D103" s="252"/>
      <c r="E103" s="194"/>
      <c r="F103" s="244"/>
      <c r="G103" s="195"/>
      <c r="H103" s="195"/>
      <c r="I103" s="195"/>
      <c r="J103" s="195"/>
    </row>
    <row r="104" spans="1:10" ht="15.75">
      <c r="A104" s="196"/>
      <c r="B104" s="251"/>
      <c r="C104" s="242"/>
      <c r="D104" s="252"/>
      <c r="E104" s="194"/>
      <c r="F104" s="244"/>
      <c r="G104" s="195"/>
      <c r="H104" s="195"/>
      <c r="I104" s="195"/>
      <c r="J104" s="195"/>
    </row>
    <row r="105" spans="1:10" ht="15.75">
      <c r="A105" s="4"/>
      <c r="B105" s="249"/>
      <c r="C105" s="249"/>
      <c r="D105" s="257"/>
      <c r="E105" s="194"/>
      <c r="F105" s="244"/>
      <c r="G105" s="195"/>
      <c r="H105" s="195"/>
      <c r="I105" s="195"/>
      <c r="J105" s="195"/>
    </row>
    <row r="106" spans="1:10" ht="15.75">
      <c r="A106" s="4"/>
      <c r="B106" s="251"/>
      <c r="C106" s="258"/>
      <c r="D106" s="259"/>
      <c r="E106" s="194"/>
      <c r="F106" s="244"/>
      <c r="G106" s="195"/>
      <c r="H106" s="195"/>
      <c r="I106" s="195"/>
      <c r="J106" s="195"/>
    </row>
    <row r="107" spans="1:10" ht="15.75">
      <c r="A107" s="4"/>
      <c r="B107" s="251"/>
      <c r="C107" s="258"/>
      <c r="D107" s="259"/>
      <c r="E107" s="194"/>
      <c r="F107" s="244"/>
      <c r="G107" s="195"/>
      <c r="H107" s="195"/>
      <c r="I107" s="195"/>
      <c r="J107" s="195"/>
    </row>
    <row r="108" spans="1:10" ht="15.75">
      <c r="A108" s="4"/>
      <c r="B108" s="251"/>
      <c r="C108" s="258"/>
      <c r="D108" s="259"/>
      <c r="E108" s="194"/>
      <c r="F108" s="244"/>
      <c r="G108" s="195"/>
      <c r="H108" s="195"/>
      <c r="I108" s="195"/>
      <c r="J108" s="195"/>
    </row>
    <row r="109" spans="1:10" ht="15.75">
      <c r="A109" s="4"/>
      <c r="B109" s="251"/>
      <c r="C109" s="258"/>
      <c r="D109" s="259"/>
      <c r="E109" s="194"/>
      <c r="F109" s="244"/>
      <c r="G109" s="195"/>
      <c r="H109" s="195"/>
      <c r="I109" s="195"/>
      <c r="J109" s="195"/>
    </row>
    <row r="110" spans="1:10" ht="16.5">
      <c r="A110" s="192"/>
      <c r="B110" s="251"/>
      <c r="C110" s="258"/>
      <c r="D110" s="259"/>
      <c r="E110" s="194"/>
      <c r="F110" s="244"/>
      <c r="G110" s="195"/>
      <c r="H110" s="195"/>
      <c r="I110" s="195"/>
      <c r="J110" s="195"/>
    </row>
    <row r="111" spans="1:10" ht="15.75">
      <c r="A111" s="4"/>
      <c r="B111" s="251"/>
      <c r="C111" s="258"/>
      <c r="D111" s="259"/>
      <c r="E111" s="194"/>
      <c r="F111" s="244"/>
      <c r="G111" s="195"/>
      <c r="H111" s="195"/>
      <c r="I111" s="195"/>
      <c r="J111" s="195"/>
    </row>
    <row r="112" spans="1:10" ht="15.75">
      <c r="A112" s="4"/>
      <c r="B112" s="251"/>
      <c r="C112" s="258"/>
      <c r="D112" s="259"/>
      <c r="E112" s="194"/>
      <c r="F112" s="244"/>
      <c r="G112" s="195"/>
      <c r="H112" s="195"/>
      <c r="I112" s="195"/>
      <c r="J112" s="195"/>
    </row>
    <row r="113" spans="1:10" ht="15.75">
      <c r="A113" s="4"/>
      <c r="B113" s="251"/>
      <c r="C113" s="258"/>
      <c r="D113" s="259"/>
      <c r="E113" s="194"/>
      <c r="F113" s="244"/>
      <c r="G113" s="195"/>
      <c r="H113" s="195"/>
      <c r="I113" s="195"/>
      <c r="J113" s="195"/>
    </row>
    <row r="114" spans="1:10" ht="15.75">
      <c r="A114" s="4"/>
      <c r="B114" s="251"/>
      <c r="C114" s="258"/>
      <c r="D114" s="259"/>
      <c r="E114" s="194"/>
      <c r="F114" s="244"/>
      <c r="G114" s="195"/>
      <c r="H114" s="195"/>
      <c r="I114" s="195"/>
      <c r="J114" s="195"/>
    </row>
    <row r="115" spans="1:10" ht="15.75">
      <c r="A115" s="4"/>
      <c r="B115" s="251"/>
      <c r="C115" s="258"/>
      <c r="D115" s="259"/>
      <c r="E115" s="194"/>
      <c r="F115" s="244"/>
      <c r="G115" s="195"/>
      <c r="H115" s="195"/>
      <c r="I115" s="195"/>
      <c r="J115" s="195"/>
    </row>
    <row r="116" spans="1:10" ht="12.75">
      <c r="A116" s="4"/>
      <c r="B116" s="4"/>
      <c r="C116" s="4"/>
      <c r="D116" s="4"/>
      <c r="E116" s="194"/>
      <c r="F116" s="244"/>
      <c r="G116" s="195"/>
      <c r="H116" s="195"/>
      <c r="I116" s="195"/>
      <c r="J116" s="195"/>
    </row>
    <row r="117" spans="1:10" ht="12.75">
      <c r="A117" s="4"/>
      <c r="B117" s="4"/>
      <c r="C117" s="4"/>
      <c r="D117" s="4"/>
      <c r="E117" s="194"/>
      <c r="F117" s="244"/>
      <c r="G117" s="195"/>
      <c r="H117" s="195"/>
      <c r="I117" s="195"/>
      <c r="J117" s="195"/>
    </row>
    <row r="118" spans="1:10" ht="12.75">
      <c r="A118" s="4"/>
      <c r="B118" s="4"/>
      <c r="C118" s="4"/>
      <c r="D118" s="4"/>
      <c r="E118" s="194"/>
      <c r="F118" s="244"/>
      <c r="G118" s="195"/>
      <c r="H118" s="195"/>
      <c r="I118" s="195"/>
      <c r="J118" s="195"/>
    </row>
    <row r="119" spans="1:10" ht="12.75">
      <c r="A119" s="4"/>
      <c r="B119" s="4"/>
      <c r="C119" s="4"/>
      <c r="D119" s="4"/>
      <c r="E119" s="194"/>
      <c r="F119" s="244"/>
      <c r="G119" s="195"/>
      <c r="H119" s="195"/>
      <c r="I119" s="195"/>
      <c r="J119" s="195"/>
    </row>
    <row r="120" spans="5:10" ht="12.75">
      <c r="E120" s="195"/>
      <c r="F120" s="244"/>
      <c r="G120" s="195"/>
      <c r="H120" s="195"/>
      <c r="I120" s="195"/>
      <c r="J120" s="195"/>
    </row>
    <row r="121" spans="5:10" ht="12.75">
      <c r="E121" s="195"/>
      <c r="F121" s="244"/>
      <c r="G121" s="195"/>
      <c r="H121" s="195"/>
      <c r="I121" s="195"/>
      <c r="J121" s="195"/>
    </row>
    <row r="122" spans="5:10" ht="12.75">
      <c r="E122" s="195"/>
      <c r="F122" s="244"/>
      <c r="G122" s="195"/>
      <c r="H122" s="195"/>
      <c r="I122" s="195"/>
      <c r="J122" s="195"/>
    </row>
    <row r="123" spans="5:10" ht="12.75">
      <c r="E123" s="195"/>
      <c r="F123" s="244"/>
      <c r="G123" s="195"/>
      <c r="H123" s="195"/>
      <c r="I123" s="195"/>
      <c r="J123" s="195"/>
    </row>
    <row r="124" spans="5:10" ht="12.75">
      <c r="E124" s="233"/>
      <c r="F124" s="244"/>
      <c r="G124" s="195"/>
      <c r="H124" s="195"/>
      <c r="I124" s="195"/>
      <c r="J124" s="195"/>
    </row>
    <row r="125" spans="5:10" ht="12.75">
      <c r="E125" s="190"/>
      <c r="F125" s="229"/>
      <c r="G125" s="195"/>
      <c r="H125" s="195"/>
      <c r="I125" s="195"/>
      <c r="J125" s="195"/>
    </row>
    <row r="126" spans="5:10" ht="12.75">
      <c r="E126" s="190"/>
      <c r="F126" s="229"/>
      <c r="G126" s="195"/>
      <c r="H126" s="195"/>
      <c r="I126" s="195"/>
      <c r="J126" s="195"/>
    </row>
    <row r="127" spans="5:10" ht="12.75">
      <c r="E127" s="226"/>
      <c r="F127" s="244"/>
      <c r="G127" s="195"/>
      <c r="H127" s="195"/>
      <c r="I127" s="195"/>
      <c r="J127" s="195"/>
    </row>
    <row r="128" spans="5:10" ht="12.75">
      <c r="E128" s="194"/>
      <c r="F128" s="244"/>
      <c r="G128" s="195"/>
      <c r="H128" s="195"/>
      <c r="I128" s="195"/>
      <c r="J128" s="195"/>
    </row>
    <row r="129" spans="5:10" ht="12.75">
      <c r="E129" s="194"/>
      <c r="F129" s="244"/>
      <c r="G129" s="195"/>
      <c r="H129" s="195"/>
      <c r="I129" s="195"/>
      <c r="J129" s="195"/>
    </row>
    <row r="130" spans="5:10" ht="12.75">
      <c r="E130" s="194"/>
      <c r="F130" s="244"/>
      <c r="G130" s="195"/>
      <c r="H130" s="195"/>
      <c r="I130" s="195"/>
      <c r="J130" s="195"/>
    </row>
    <row r="131" spans="5:10" ht="12.75">
      <c r="E131" s="194"/>
      <c r="F131" s="244"/>
      <c r="G131" s="195"/>
      <c r="H131" s="195"/>
      <c r="I131" s="195"/>
      <c r="J131" s="195"/>
    </row>
    <row r="132" spans="5:10" ht="12.75">
      <c r="E132" s="194"/>
      <c r="F132" s="244"/>
      <c r="G132" s="195"/>
      <c r="H132" s="195"/>
      <c r="I132" s="195"/>
      <c r="J132" s="195"/>
    </row>
    <row r="133" spans="5:10" ht="12.75">
      <c r="E133" s="194"/>
      <c r="F133" s="244"/>
      <c r="G133" s="195"/>
      <c r="H133" s="195"/>
      <c r="I133" s="195"/>
      <c r="J133" s="195"/>
    </row>
    <row r="134" spans="5:10" ht="12.75">
      <c r="E134" s="194"/>
      <c r="F134" s="244"/>
      <c r="G134" s="195"/>
      <c r="H134" s="195"/>
      <c r="I134" s="195"/>
      <c r="J134" s="195"/>
    </row>
    <row r="135" spans="5:10" ht="12.75">
      <c r="E135" s="194"/>
      <c r="F135" s="244"/>
      <c r="G135" s="195"/>
      <c r="H135" s="195"/>
      <c r="I135" s="195"/>
      <c r="J135" s="195"/>
    </row>
    <row r="136" spans="5:10" ht="12.75">
      <c r="E136" s="194"/>
      <c r="F136" s="244"/>
      <c r="G136" s="195"/>
      <c r="H136" s="195"/>
      <c r="I136" s="195"/>
      <c r="J136" s="195"/>
    </row>
    <row r="137" spans="5:10" ht="12.75">
      <c r="E137" s="194"/>
      <c r="F137" s="244"/>
      <c r="G137" s="195"/>
      <c r="H137" s="195"/>
      <c r="I137" s="195"/>
      <c r="J137" s="195"/>
    </row>
    <row r="138" spans="5:10" ht="12.75">
      <c r="E138" s="194"/>
      <c r="F138" s="244"/>
      <c r="G138" s="195"/>
      <c r="H138" s="195"/>
      <c r="I138" s="195"/>
      <c r="J138" s="195"/>
    </row>
    <row r="139" spans="5:10" ht="12.75">
      <c r="E139" s="194"/>
      <c r="F139" s="244"/>
      <c r="G139" s="195"/>
      <c r="H139" s="195"/>
      <c r="I139" s="195"/>
      <c r="J139" s="195"/>
    </row>
    <row r="140" spans="5:10" ht="12.75">
      <c r="E140" s="194"/>
      <c r="F140" s="244"/>
      <c r="G140" s="195"/>
      <c r="H140" s="195"/>
      <c r="I140" s="195"/>
      <c r="J140" s="195"/>
    </row>
    <row r="141" spans="5:10" ht="12.75">
      <c r="E141" s="194"/>
      <c r="F141" s="244"/>
      <c r="G141" s="195"/>
      <c r="H141" s="195"/>
      <c r="I141" s="195"/>
      <c r="J141" s="195"/>
    </row>
    <row r="142" spans="5:10" ht="12.75">
      <c r="E142" s="194"/>
      <c r="F142" s="244"/>
      <c r="G142" s="195"/>
      <c r="H142" s="195"/>
      <c r="I142" s="195"/>
      <c r="J142" s="195"/>
    </row>
    <row r="143" spans="5:10" ht="12.75">
      <c r="E143" s="194"/>
      <c r="F143" s="244"/>
      <c r="G143" s="195"/>
      <c r="H143" s="195"/>
      <c r="I143" s="195"/>
      <c r="J143" s="195"/>
    </row>
    <row r="144" spans="5:10" ht="12.75">
      <c r="E144" s="194"/>
      <c r="F144" s="244"/>
      <c r="G144" s="195"/>
      <c r="H144" s="195"/>
      <c r="I144" s="195"/>
      <c r="J144" s="195"/>
    </row>
    <row r="145" spans="5:10" ht="12.75">
      <c r="E145" s="194"/>
      <c r="F145" s="244"/>
      <c r="G145" s="195"/>
      <c r="H145" s="195"/>
      <c r="I145" s="195"/>
      <c r="J145" s="195"/>
    </row>
    <row r="146" spans="5:10" ht="12.75">
      <c r="E146" s="194"/>
      <c r="F146" s="244"/>
      <c r="G146" s="195"/>
      <c r="H146" s="195"/>
      <c r="I146" s="195"/>
      <c r="J146" s="195"/>
    </row>
    <row r="147" spans="5:10" ht="12.75">
      <c r="E147" s="194"/>
      <c r="F147" s="244"/>
      <c r="G147" s="195"/>
      <c r="H147" s="195"/>
      <c r="I147" s="195"/>
      <c r="J147" s="195"/>
    </row>
    <row r="148" spans="5:10" ht="12.75">
      <c r="E148" s="194"/>
      <c r="F148" s="244"/>
      <c r="G148" s="195"/>
      <c r="H148" s="195"/>
      <c r="I148" s="195"/>
      <c r="J148" s="195"/>
    </row>
    <row r="149" spans="5:10" ht="12.75">
      <c r="E149" s="194"/>
      <c r="F149" s="244"/>
      <c r="G149" s="195"/>
      <c r="H149" s="195"/>
      <c r="I149" s="195"/>
      <c r="J149" s="195"/>
    </row>
    <row r="150" spans="5:10" ht="12.75">
      <c r="E150" s="194"/>
      <c r="F150" s="244"/>
      <c r="G150" s="195"/>
      <c r="H150" s="195"/>
      <c r="I150" s="195"/>
      <c r="J150" s="195"/>
    </row>
    <row r="151" spans="5:10" ht="12.75">
      <c r="E151" s="194"/>
      <c r="F151" s="244"/>
      <c r="G151" s="195"/>
      <c r="H151" s="195"/>
      <c r="I151" s="195"/>
      <c r="J151" s="195"/>
    </row>
    <row r="152" spans="5:10" ht="12.75">
      <c r="E152" s="194"/>
      <c r="F152" s="244"/>
      <c r="G152" s="195"/>
      <c r="H152" s="195"/>
      <c r="I152" s="195"/>
      <c r="J152" s="195"/>
    </row>
    <row r="153" spans="5:10" ht="12.75">
      <c r="E153" s="194"/>
      <c r="F153" s="244"/>
      <c r="G153" s="195"/>
      <c r="H153" s="195"/>
      <c r="I153" s="195"/>
      <c r="J153" s="195"/>
    </row>
    <row r="154" spans="5:10" ht="12.75">
      <c r="E154" s="194"/>
      <c r="F154" s="244"/>
      <c r="G154" s="195"/>
      <c r="H154" s="195"/>
      <c r="I154" s="195"/>
      <c r="J154" s="195"/>
    </row>
    <row r="155" spans="5:10" ht="12.75">
      <c r="E155" s="194"/>
      <c r="F155" s="244"/>
      <c r="G155" s="195"/>
      <c r="H155" s="195"/>
      <c r="I155" s="195"/>
      <c r="J155" s="195"/>
    </row>
    <row r="156" spans="5:10" ht="12.75">
      <c r="E156" s="194"/>
      <c r="F156" s="244"/>
      <c r="G156" s="195"/>
      <c r="H156" s="195"/>
      <c r="I156" s="195"/>
      <c r="J156" s="195"/>
    </row>
    <row r="157" spans="5:10" ht="12.75">
      <c r="E157" s="194"/>
      <c r="F157" s="244"/>
      <c r="G157" s="195"/>
      <c r="H157" s="195"/>
      <c r="I157" s="195"/>
      <c r="J157" s="195"/>
    </row>
    <row r="158" spans="5:10" ht="12.75">
      <c r="E158" s="194"/>
      <c r="F158" s="244"/>
      <c r="G158" s="195"/>
      <c r="H158" s="195"/>
      <c r="I158" s="195"/>
      <c r="J158" s="195"/>
    </row>
    <row r="159" spans="5:10" ht="12.75">
      <c r="E159" s="194"/>
      <c r="F159" s="244"/>
      <c r="G159" s="195"/>
      <c r="H159" s="195"/>
      <c r="I159" s="195"/>
      <c r="J159" s="195"/>
    </row>
    <row r="160" spans="5:10" ht="12.75">
      <c r="E160" s="194"/>
      <c r="F160" s="244"/>
      <c r="G160" s="195"/>
      <c r="H160" s="195"/>
      <c r="I160" s="195"/>
      <c r="J160" s="195"/>
    </row>
    <row r="161" spans="5:10" ht="12.75">
      <c r="E161" s="194"/>
      <c r="F161" s="244"/>
      <c r="G161" s="195"/>
      <c r="H161" s="195"/>
      <c r="I161" s="195"/>
      <c r="J161" s="195"/>
    </row>
    <row r="162" spans="5:10" ht="12.75">
      <c r="E162" s="194"/>
      <c r="F162" s="244"/>
      <c r="G162" s="195"/>
      <c r="H162" s="195"/>
      <c r="I162" s="195"/>
      <c r="J162" s="195"/>
    </row>
    <row r="163" spans="5:10" ht="12.75">
      <c r="E163" s="194"/>
      <c r="F163" s="244"/>
      <c r="G163" s="195"/>
      <c r="H163" s="195"/>
      <c r="I163" s="195"/>
      <c r="J163" s="195"/>
    </row>
    <row r="164" spans="5:10" ht="12.75">
      <c r="E164" s="194"/>
      <c r="F164" s="244"/>
      <c r="G164" s="195"/>
      <c r="H164" s="195"/>
      <c r="I164" s="195"/>
      <c r="J164" s="195"/>
    </row>
    <row r="165" spans="5:10" ht="12.75">
      <c r="E165" s="194"/>
      <c r="F165" s="244"/>
      <c r="G165" s="195"/>
      <c r="H165" s="195"/>
      <c r="I165" s="195"/>
      <c r="J165" s="195"/>
    </row>
    <row r="166" spans="5:10" ht="12.75">
      <c r="E166" s="194"/>
      <c r="F166" s="244"/>
      <c r="G166" s="195"/>
      <c r="H166" s="195"/>
      <c r="I166" s="195"/>
      <c r="J166" s="195"/>
    </row>
    <row r="167" spans="5:10" ht="12.75">
      <c r="E167" s="194"/>
      <c r="F167" s="244"/>
      <c r="G167" s="195"/>
      <c r="H167" s="195"/>
      <c r="I167" s="195"/>
      <c r="J167" s="195"/>
    </row>
    <row r="168" spans="5:10" ht="12.75">
      <c r="E168" s="194"/>
      <c r="F168" s="244"/>
      <c r="G168" s="195"/>
      <c r="H168" s="195"/>
      <c r="I168" s="195"/>
      <c r="J168" s="195"/>
    </row>
    <row r="169" spans="5:10" ht="12.75">
      <c r="E169" s="194"/>
      <c r="F169" s="244"/>
      <c r="G169" s="195"/>
      <c r="H169" s="195"/>
      <c r="I169" s="195"/>
      <c r="J169" s="195"/>
    </row>
    <row r="170" spans="5:10" ht="12.75">
      <c r="E170" s="194"/>
      <c r="F170" s="244"/>
      <c r="G170" s="195"/>
      <c r="H170" s="195"/>
      <c r="I170" s="195"/>
      <c r="J170" s="195"/>
    </row>
    <row r="171" spans="5:10" ht="12.75">
      <c r="E171" s="194"/>
      <c r="F171" s="244"/>
      <c r="G171" s="195"/>
      <c r="H171" s="195"/>
      <c r="I171" s="195"/>
      <c r="J171" s="195"/>
    </row>
    <row r="172" spans="5:10" ht="12.75">
      <c r="E172" s="194"/>
      <c r="F172" s="244"/>
      <c r="G172" s="195"/>
      <c r="H172" s="195"/>
      <c r="I172" s="195"/>
      <c r="J172" s="195"/>
    </row>
    <row r="173" spans="5:10" ht="12.75">
      <c r="E173" s="194"/>
      <c r="F173" s="244"/>
      <c r="G173" s="195"/>
      <c r="H173" s="195"/>
      <c r="I173" s="195"/>
      <c r="J173" s="195"/>
    </row>
    <row r="174" spans="5:10" ht="12.75">
      <c r="E174" s="194"/>
      <c r="F174" s="244"/>
      <c r="G174" s="195"/>
      <c r="H174" s="195"/>
      <c r="I174" s="195"/>
      <c r="J174" s="195"/>
    </row>
    <row r="175" spans="5:10" ht="12.75">
      <c r="E175" s="194"/>
      <c r="F175" s="244"/>
      <c r="G175" s="195"/>
      <c r="H175" s="195"/>
      <c r="I175" s="195"/>
      <c r="J175" s="195"/>
    </row>
    <row r="176" spans="5:10" ht="12.75">
      <c r="E176" s="194"/>
      <c r="F176" s="244"/>
      <c r="G176" s="195"/>
      <c r="H176" s="195"/>
      <c r="I176" s="195"/>
      <c r="J176" s="195"/>
    </row>
    <row r="177" spans="5:10" ht="12.75">
      <c r="E177" s="194"/>
      <c r="F177" s="244"/>
      <c r="G177" s="195"/>
      <c r="H177" s="195"/>
      <c r="I177" s="195"/>
      <c r="J177" s="195"/>
    </row>
    <row r="178" spans="5:10" ht="12.75">
      <c r="E178" s="194"/>
      <c r="F178" s="244"/>
      <c r="G178" s="195"/>
      <c r="H178" s="195"/>
      <c r="I178" s="195"/>
      <c r="J178" s="195"/>
    </row>
    <row r="179" spans="5:10" ht="12.75">
      <c r="E179" s="194"/>
      <c r="F179" s="244"/>
      <c r="G179" s="195"/>
      <c r="H179" s="195"/>
      <c r="I179" s="195"/>
      <c r="J179" s="195"/>
    </row>
    <row r="180" spans="5:10" ht="12.75">
      <c r="E180" s="194"/>
      <c r="F180" s="244"/>
      <c r="G180" s="195"/>
      <c r="H180" s="195"/>
      <c r="I180" s="195"/>
      <c r="J180" s="195"/>
    </row>
    <row r="181" spans="5:10" ht="12.75">
      <c r="E181" s="194"/>
      <c r="F181" s="244"/>
      <c r="G181" s="195"/>
      <c r="H181" s="195"/>
      <c r="I181" s="195"/>
      <c r="J181" s="195"/>
    </row>
    <row r="182" spans="5:10" ht="12.75">
      <c r="E182" s="194"/>
      <c r="F182" s="244"/>
      <c r="G182" s="195"/>
      <c r="H182" s="195"/>
      <c r="I182" s="195"/>
      <c r="J182" s="195"/>
    </row>
    <row r="183" spans="5:10" ht="12.75">
      <c r="E183" s="194"/>
      <c r="F183" s="244"/>
      <c r="G183" s="195"/>
      <c r="H183" s="195"/>
      <c r="I183" s="195"/>
      <c r="J183" s="195"/>
    </row>
    <row r="184" spans="5:10" ht="12.75">
      <c r="E184" s="194"/>
      <c r="F184" s="244"/>
      <c r="G184" s="195"/>
      <c r="H184" s="195"/>
      <c r="I184" s="195"/>
      <c r="J184" s="195"/>
    </row>
    <row r="185" spans="5:10" ht="12.75">
      <c r="E185" s="194"/>
      <c r="F185" s="244"/>
      <c r="G185" s="195"/>
      <c r="H185" s="195"/>
      <c r="I185" s="195"/>
      <c r="J185" s="195"/>
    </row>
    <row r="186" spans="1:10" ht="15">
      <c r="A186" s="191"/>
      <c r="B186" s="4"/>
      <c r="C186" s="192"/>
      <c r="D186" s="193"/>
      <c r="E186" s="194"/>
      <c r="F186" s="244"/>
      <c r="G186" s="195"/>
      <c r="H186" s="195"/>
      <c r="I186" s="195"/>
      <c r="J186" s="195"/>
    </row>
    <row r="187" spans="1:10" ht="15">
      <c r="A187" s="191"/>
      <c r="B187" s="4"/>
      <c r="C187" s="192"/>
      <c r="D187" s="197"/>
      <c r="E187" s="194"/>
      <c r="F187" s="244"/>
      <c r="G187" s="195"/>
      <c r="H187" s="195"/>
      <c r="I187" s="195"/>
      <c r="J187" s="195"/>
    </row>
    <row r="188" spans="1:10" ht="13.5">
      <c r="A188" s="191"/>
      <c r="B188" s="4"/>
      <c r="C188" s="191"/>
      <c r="D188" s="191"/>
      <c r="E188" s="194"/>
      <c r="F188" s="244"/>
      <c r="G188" s="195"/>
      <c r="H188" s="195"/>
      <c r="I188" s="195"/>
      <c r="J188" s="195"/>
    </row>
    <row r="189" spans="1:10" ht="15">
      <c r="A189" s="237"/>
      <c r="B189" s="4"/>
      <c r="C189" s="237"/>
      <c r="D189" s="4"/>
      <c r="E189" s="194"/>
      <c r="F189" s="244"/>
      <c r="G189" s="195"/>
      <c r="H189" s="195"/>
      <c r="I189" s="195"/>
      <c r="J189" s="195"/>
    </row>
    <row r="190" spans="1:10" ht="15">
      <c r="A190" s="4"/>
      <c r="B190" s="260"/>
      <c r="C190" s="238"/>
      <c r="D190" s="237"/>
      <c r="E190" s="194"/>
      <c r="F190" s="244"/>
      <c r="G190" s="195"/>
      <c r="H190" s="195"/>
      <c r="I190" s="195"/>
      <c r="J190" s="195"/>
    </row>
    <row r="191" spans="1:10" ht="13.5">
      <c r="A191" s="201"/>
      <c r="B191" s="4"/>
      <c r="C191" s="4"/>
      <c r="D191" s="201"/>
      <c r="E191" s="194"/>
      <c r="F191" s="244"/>
      <c r="G191" s="195"/>
      <c r="H191" s="195"/>
      <c r="I191" s="195"/>
      <c r="J191" s="195"/>
    </row>
    <row r="192" spans="1:10" ht="15.75">
      <c r="A192" s="4"/>
      <c r="B192" s="251"/>
      <c r="C192" s="242"/>
      <c r="D192" s="243"/>
      <c r="E192" s="194"/>
      <c r="F192" s="244"/>
      <c r="G192" s="195"/>
      <c r="H192" s="195"/>
      <c r="I192" s="195"/>
      <c r="J192" s="195"/>
    </row>
    <row r="193" spans="1:10" ht="16.5">
      <c r="A193" s="205"/>
      <c r="B193" s="251"/>
      <c r="C193" s="242"/>
      <c r="D193" s="243"/>
      <c r="E193" s="194"/>
      <c r="F193" s="244"/>
      <c r="G193" s="195"/>
      <c r="H193" s="195"/>
      <c r="I193" s="195"/>
      <c r="J193" s="195"/>
    </row>
    <row r="194" spans="1:10" ht="15.75">
      <c r="A194" s="208"/>
      <c r="B194" s="251"/>
      <c r="C194" s="242"/>
      <c r="D194" s="243"/>
      <c r="E194" s="194"/>
      <c r="F194" s="244"/>
      <c r="G194" s="195"/>
      <c r="H194" s="195"/>
      <c r="I194" s="195"/>
      <c r="J194" s="195"/>
    </row>
    <row r="195" spans="1:10" ht="15.75">
      <c r="A195" s="208"/>
      <c r="B195" s="251"/>
      <c r="C195" s="242"/>
      <c r="D195" s="243"/>
      <c r="E195" s="194"/>
      <c r="F195" s="244"/>
      <c r="G195" s="195"/>
      <c r="H195" s="195"/>
      <c r="I195" s="195"/>
      <c r="J195" s="195"/>
    </row>
    <row r="196" spans="1:10" ht="15.75">
      <c r="A196" s="208"/>
      <c r="B196" s="251"/>
      <c r="C196" s="242"/>
      <c r="D196" s="243"/>
      <c r="E196" s="194"/>
      <c r="F196" s="244"/>
      <c r="G196" s="195"/>
      <c r="H196" s="195"/>
      <c r="I196" s="195"/>
      <c r="J196" s="195"/>
    </row>
    <row r="197" spans="1:10" ht="16.5">
      <c r="A197" s="202"/>
      <c r="B197" s="251"/>
      <c r="C197" s="242"/>
      <c r="D197" s="243"/>
      <c r="E197" s="194"/>
      <c r="F197" s="244"/>
      <c r="G197" s="195"/>
      <c r="H197" s="195"/>
      <c r="I197" s="195"/>
      <c r="J197" s="195"/>
    </row>
    <row r="198" spans="1:10" ht="15.75">
      <c r="A198" s="208"/>
      <c r="B198" s="251"/>
      <c r="C198" s="242"/>
      <c r="D198" s="243"/>
      <c r="E198" s="194"/>
      <c r="F198" s="244"/>
      <c r="G198" s="195"/>
      <c r="H198" s="195"/>
      <c r="I198" s="195"/>
      <c r="J198" s="195"/>
    </row>
    <row r="199" spans="1:10" ht="15.75">
      <c r="A199" s="208"/>
      <c r="B199" s="251"/>
      <c r="C199" s="242"/>
      <c r="D199" s="243"/>
      <c r="E199" s="194"/>
      <c r="F199" s="244"/>
      <c r="G199" s="195"/>
      <c r="H199" s="195"/>
      <c r="I199" s="195"/>
      <c r="J199" s="195"/>
    </row>
    <row r="200" spans="1:10" ht="15.75">
      <c r="A200" s="208"/>
      <c r="B200" s="251"/>
      <c r="C200" s="242"/>
      <c r="D200" s="243"/>
      <c r="E200" s="194"/>
      <c r="F200" s="244"/>
      <c r="G200" s="195"/>
      <c r="H200" s="195"/>
      <c r="I200" s="195"/>
      <c r="J200" s="195"/>
    </row>
    <row r="201" spans="1:10" ht="15.75">
      <c r="A201" s="208"/>
      <c r="B201" s="251"/>
      <c r="C201" s="242"/>
      <c r="D201" s="243"/>
      <c r="E201" s="194"/>
      <c r="F201" s="244"/>
      <c r="G201" s="195"/>
      <c r="H201" s="195"/>
      <c r="I201" s="195"/>
      <c r="J201" s="195"/>
    </row>
    <row r="202" spans="1:10" ht="15.75">
      <c r="A202" s="208"/>
      <c r="B202" s="246"/>
      <c r="C202" s="242"/>
      <c r="D202" s="247"/>
      <c r="E202" s="194"/>
      <c r="F202" s="244"/>
      <c r="G202" s="195"/>
      <c r="H202" s="195"/>
      <c r="I202" s="195"/>
      <c r="J202" s="195"/>
    </row>
    <row r="203" spans="1:10" ht="15.75">
      <c r="A203" s="4"/>
      <c r="B203" s="246"/>
      <c r="C203" s="242"/>
      <c r="D203" s="247"/>
      <c r="E203" s="194"/>
      <c r="F203" s="244"/>
      <c r="G203" s="195"/>
      <c r="H203" s="195"/>
      <c r="I203" s="195"/>
      <c r="J203" s="195"/>
    </row>
    <row r="204" spans="1:10" ht="16.5">
      <c r="A204" s="205"/>
      <c r="B204" s="246"/>
      <c r="C204" s="242"/>
      <c r="D204" s="247"/>
      <c r="E204" s="194"/>
      <c r="F204" s="244"/>
      <c r="G204" s="195"/>
      <c r="H204" s="195"/>
      <c r="I204" s="195"/>
      <c r="J204" s="195"/>
    </row>
    <row r="205" spans="1:10" ht="15.75">
      <c r="A205" s="4"/>
      <c r="B205" s="251"/>
      <c r="C205" s="258"/>
      <c r="D205" s="243"/>
      <c r="E205" s="194"/>
      <c r="F205" s="244"/>
      <c r="G205" s="195"/>
      <c r="H205" s="195"/>
      <c r="I205" s="195"/>
      <c r="J205" s="195"/>
    </row>
    <row r="206" spans="1:10" ht="15.75">
      <c r="A206" s="4"/>
      <c r="B206" s="251"/>
      <c r="C206" s="258"/>
      <c r="D206" s="243"/>
      <c r="E206" s="194"/>
      <c r="F206" s="244"/>
      <c r="G206" s="195"/>
      <c r="H206" s="195"/>
      <c r="I206" s="195"/>
      <c r="J206" s="195"/>
    </row>
    <row r="207" spans="1:10" ht="16.5">
      <c r="A207" s="248"/>
      <c r="B207" s="251"/>
      <c r="C207" s="258"/>
      <c r="D207" s="243"/>
      <c r="E207" s="194"/>
      <c r="F207" s="244"/>
      <c r="G207" s="195"/>
      <c r="H207" s="195"/>
      <c r="I207" s="195"/>
      <c r="J207" s="195"/>
    </row>
    <row r="208" spans="1:10" ht="16.5">
      <c r="A208" s="205"/>
      <c r="B208" s="251"/>
      <c r="C208" s="258"/>
      <c r="D208" s="243"/>
      <c r="E208" s="194"/>
      <c r="F208" s="244"/>
      <c r="G208" s="195"/>
      <c r="H208" s="195"/>
      <c r="I208" s="195"/>
      <c r="J208" s="195"/>
    </row>
    <row r="209" spans="1:10" ht="16.5">
      <c r="A209" s="202"/>
      <c r="B209" s="251"/>
      <c r="C209" s="258"/>
      <c r="D209" s="243"/>
      <c r="E209" s="194"/>
      <c r="F209" s="244"/>
      <c r="G209" s="195"/>
      <c r="H209" s="195"/>
      <c r="I209" s="195"/>
      <c r="J209" s="195"/>
    </row>
    <row r="210" spans="1:10" ht="16.5">
      <c r="A210" s="202"/>
      <c r="B210" s="251"/>
      <c r="C210" s="258"/>
      <c r="D210" s="243"/>
      <c r="E210" s="194"/>
      <c r="F210" s="244"/>
      <c r="G210" s="195"/>
      <c r="H210" s="195"/>
      <c r="I210" s="195"/>
      <c r="J210" s="195"/>
    </row>
    <row r="211" spans="1:10" ht="16.5">
      <c r="A211" s="205"/>
      <c r="B211" s="251"/>
      <c r="C211" s="258"/>
      <c r="D211" s="243"/>
      <c r="E211" s="194"/>
      <c r="F211" s="244"/>
      <c r="G211" s="195"/>
      <c r="H211" s="195"/>
      <c r="I211" s="195"/>
      <c r="J211" s="195"/>
    </row>
    <row r="212" spans="1:10" ht="16.5">
      <c r="A212" s="205"/>
      <c r="B212" s="251"/>
      <c r="C212" s="258"/>
      <c r="D212" s="243"/>
      <c r="E212" s="194"/>
      <c r="F212" s="244"/>
      <c r="G212" s="195"/>
      <c r="H212" s="195"/>
      <c r="I212" s="195"/>
      <c r="J212" s="195"/>
    </row>
    <row r="213" spans="1:10" ht="16.5">
      <c r="A213" s="205"/>
      <c r="B213" s="251"/>
      <c r="C213" s="258"/>
      <c r="D213" s="243"/>
      <c r="E213" s="194"/>
      <c r="F213" s="244"/>
      <c r="G213" s="195"/>
      <c r="H213" s="195"/>
      <c r="I213" s="195"/>
      <c r="J213" s="195"/>
    </row>
    <row r="214" spans="1:10" ht="15.75">
      <c r="A214" s="4"/>
      <c r="B214" s="251"/>
      <c r="C214" s="258"/>
      <c r="D214" s="243"/>
      <c r="E214" s="194"/>
      <c r="F214" s="244"/>
      <c r="G214" s="195"/>
      <c r="H214" s="195"/>
      <c r="I214" s="195"/>
      <c r="J214" s="195"/>
    </row>
    <row r="215" spans="1:10" ht="16.5">
      <c r="A215" s="205"/>
      <c r="B215" s="246"/>
      <c r="C215" s="242"/>
      <c r="D215" s="247"/>
      <c r="E215" s="194"/>
      <c r="F215" s="244"/>
      <c r="G215" s="195"/>
      <c r="H215" s="195"/>
      <c r="I215" s="195"/>
      <c r="J215" s="195"/>
    </row>
    <row r="216" spans="1:5" ht="16.5">
      <c r="A216" s="205"/>
      <c r="B216" s="246"/>
      <c r="C216" s="242"/>
      <c r="D216" s="247"/>
      <c r="E216" s="194"/>
    </row>
    <row r="217" spans="1:4" ht="16.5">
      <c r="A217" s="205"/>
      <c r="B217" s="246"/>
      <c r="C217" s="242"/>
      <c r="D217" s="247"/>
    </row>
    <row r="218" spans="1:4" ht="16.5">
      <c r="A218" s="205"/>
      <c r="B218" s="251"/>
      <c r="C218" s="258"/>
      <c r="D218" s="243"/>
    </row>
    <row r="219" spans="1:4" ht="16.5">
      <c r="A219" s="205"/>
      <c r="B219" s="251"/>
      <c r="C219" s="258"/>
      <c r="D219" s="243"/>
    </row>
    <row r="220" spans="1:4" ht="16.5">
      <c r="A220" s="205"/>
      <c r="B220" s="251"/>
      <c r="C220" s="258"/>
      <c r="D220" s="243"/>
    </row>
    <row r="221" spans="1:4" ht="16.5">
      <c r="A221" s="205"/>
      <c r="B221" s="251"/>
      <c r="C221" s="258"/>
      <c r="D221" s="243"/>
    </row>
    <row r="222" spans="1:4" ht="16.5">
      <c r="A222" s="205"/>
      <c r="B222" s="251"/>
      <c r="C222" s="258"/>
      <c r="D222" s="243"/>
    </row>
    <row r="223" spans="1:4" ht="16.5">
      <c r="A223" s="202"/>
      <c r="B223" s="251"/>
      <c r="C223" s="258"/>
      <c r="D223" s="243"/>
    </row>
    <row r="224" spans="1:4" ht="16.5">
      <c r="A224" s="205"/>
      <c r="B224" s="251"/>
      <c r="C224" s="258"/>
      <c r="D224" s="243"/>
    </row>
    <row r="225" spans="1:4" ht="15.75">
      <c r="A225" s="4"/>
      <c r="B225" s="251"/>
      <c r="C225" s="258"/>
      <c r="D225" s="243"/>
    </row>
    <row r="226" spans="1:4" ht="15.75">
      <c r="A226" s="253"/>
      <c r="B226" s="251"/>
      <c r="C226" s="258"/>
      <c r="D226" s="243"/>
    </row>
    <row r="227" spans="1:4" ht="15.75">
      <c r="A227" s="254"/>
      <c r="B227" s="251"/>
      <c r="C227" s="258"/>
      <c r="D227" s="243"/>
    </row>
    <row r="228" spans="1:4" ht="12.75">
      <c r="A228" s="4"/>
      <c r="B228" s="4"/>
      <c r="C228" s="4"/>
      <c r="D228" s="4"/>
    </row>
    <row r="229" spans="1:4" ht="12.75">
      <c r="A229" s="4"/>
      <c r="B229" s="4"/>
      <c r="C229" s="4"/>
      <c r="D229" s="4"/>
    </row>
    <row r="230" spans="1:4" ht="12.75">
      <c r="A230" s="4"/>
      <c r="B230" s="4"/>
      <c r="C230" s="4"/>
      <c r="D230" s="4"/>
    </row>
    <row r="231" spans="1:4" ht="12.75">
      <c r="A231" s="4"/>
      <c r="B231" s="4"/>
      <c r="C231" s="4"/>
      <c r="D231" s="4"/>
    </row>
    <row r="232" spans="1:4" ht="16.5">
      <c r="A232" s="4"/>
      <c r="B232" s="254"/>
      <c r="C232" s="203"/>
      <c r="D232" s="204"/>
    </row>
    <row r="233" spans="1:4" ht="16.5">
      <c r="A233" s="4"/>
      <c r="B233" s="196"/>
      <c r="C233" s="203"/>
      <c r="D233" s="204"/>
    </row>
    <row r="234" spans="1:4" ht="16.5">
      <c r="A234" s="4"/>
      <c r="B234" s="196"/>
      <c r="C234" s="203"/>
      <c r="D234" s="204"/>
    </row>
    <row r="235" spans="1:4" ht="16.5">
      <c r="A235" s="4"/>
      <c r="B235" s="256"/>
      <c r="C235" s="203"/>
      <c r="D235" s="204"/>
    </row>
    <row r="236" spans="1:4" ht="16.5">
      <c r="A236" s="4"/>
      <c r="B236" s="196"/>
      <c r="C236" s="203"/>
      <c r="D236" s="204"/>
    </row>
    <row r="237" spans="1:4" ht="16.5">
      <c r="A237" s="4"/>
      <c r="B237" s="196"/>
      <c r="C237" s="203"/>
      <c r="D237" s="204"/>
    </row>
    <row r="238" spans="1:4" ht="16.5">
      <c r="A238" s="4"/>
      <c r="B238" s="196"/>
      <c r="C238" s="203"/>
      <c r="D238" s="204"/>
    </row>
    <row r="239" spans="1:4" ht="16.5">
      <c r="A239" s="4"/>
      <c r="B239" s="196"/>
      <c r="C239" s="203"/>
      <c r="D239" s="204"/>
    </row>
    <row r="240" spans="1:4" ht="16.5">
      <c r="A240" s="4"/>
      <c r="B240" s="196"/>
      <c r="C240" s="203"/>
      <c r="D240" s="204"/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122" scale="81" r:id="rId1"/>
  <headerFooter alignWithMargins="0">
    <oddHeader>&amp;C&amp;"Book Antiqua,Regular"-8-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workbookViewId="0" topLeftCell="A22">
      <selection activeCell="R15" sqref="R15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scale="62" r:id="rId2"/>
  <headerFooter alignWithMargins="0">
    <oddHeader>&amp;C&amp;"Book Antiqua,Regular"-9-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workbookViewId="0" topLeftCell="L1">
      <selection activeCell="M7" sqref="M7:V20"/>
    </sheetView>
  </sheetViews>
  <sheetFormatPr defaultColWidth="9.140625" defaultRowHeight="12.75"/>
  <cols>
    <col min="1" max="1" width="27.8515625" style="5" customWidth="1"/>
    <col min="2" max="3" width="15.57421875" style="5" customWidth="1"/>
    <col min="4" max="4" width="13.57421875" style="5" customWidth="1"/>
    <col min="5" max="5" width="14.28125" style="5" customWidth="1"/>
    <col min="6" max="6" width="14.140625" style="5" customWidth="1"/>
    <col min="7" max="7" width="13.8515625" style="5" customWidth="1"/>
    <col min="8" max="9" width="14.7109375" style="5" customWidth="1"/>
    <col min="10" max="10" width="12.140625" style="5" customWidth="1"/>
    <col min="11" max="12" width="9.140625" style="5" customWidth="1"/>
    <col min="13" max="13" width="11.28125" style="5" bestFit="1" customWidth="1"/>
    <col min="14" max="14" width="17.00390625" style="5" bestFit="1" customWidth="1"/>
    <col min="15" max="15" width="14.7109375" style="5" bestFit="1" customWidth="1"/>
    <col min="16" max="16" width="15.7109375" style="5" bestFit="1" customWidth="1"/>
    <col min="17" max="17" width="15.8515625" style="5" bestFit="1" customWidth="1"/>
    <col min="18" max="18" width="16.8515625" style="5" bestFit="1" customWidth="1"/>
    <col min="19" max="19" width="15.7109375" style="5" bestFit="1" customWidth="1"/>
    <col min="20" max="20" width="16.7109375" style="5" bestFit="1" customWidth="1"/>
    <col min="21" max="21" width="15.57421875" style="5" bestFit="1" customWidth="1"/>
    <col min="22" max="22" width="16.57421875" style="5" bestFit="1" customWidth="1"/>
    <col min="23" max="23" width="10.28125" style="5" customWidth="1"/>
    <col min="24" max="16384" width="9.140625" style="5" customWidth="1"/>
  </cols>
  <sheetData>
    <row r="1" spans="1:10" ht="12.75">
      <c r="A1" s="73"/>
      <c r="B1" s="73"/>
      <c r="C1" s="73"/>
      <c r="D1" s="73"/>
      <c r="E1" s="73"/>
      <c r="F1" s="73"/>
      <c r="G1" s="73"/>
      <c r="H1" s="73"/>
      <c r="I1" s="73"/>
      <c r="J1" s="73"/>
    </row>
    <row r="3" spans="1:10" ht="15">
      <c r="A3" s="6" t="s">
        <v>58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customHeight="1">
      <c r="A4" s="360" t="s">
        <v>149</v>
      </c>
      <c r="B4" s="360"/>
      <c r="C4" s="360"/>
      <c r="D4" s="360"/>
      <c r="E4" s="360"/>
      <c r="F4" s="360"/>
      <c r="G4" s="360"/>
      <c r="H4" s="360"/>
      <c r="I4" s="360"/>
      <c r="J4" s="3"/>
    </row>
    <row r="5" spans="1:10" ht="14.25" customHeight="1">
      <c r="A5" s="360" t="str">
        <f>"JANUARY - "&amp;UPPER('Table 1'!$M$1)&amp;" "&amp;'Table 1'!$N$1&amp;" WITH THE CORRESPONDING PERIOD OF "&amp;'Table 1'!$O$1</f>
        <v>JANUARY - FEBRUARY  2020 WITH THE CORRESPONDING PERIOD OF 2019</v>
      </c>
      <c r="B5" s="360"/>
      <c r="C5" s="360"/>
      <c r="D5" s="360"/>
      <c r="E5" s="360"/>
      <c r="F5" s="360"/>
      <c r="G5" s="360"/>
      <c r="H5" s="360"/>
      <c r="I5" s="360"/>
      <c r="J5" s="3"/>
    </row>
    <row r="6" spans="1:11" ht="14.25">
      <c r="A6" s="3"/>
      <c r="B6" s="3"/>
      <c r="C6" s="3"/>
      <c r="D6" s="3"/>
      <c r="E6" s="3"/>
      <c r="F6" s="3"/>
      <c r="G6" s="3"/>
      <c r="H6" s="3"/>
      <c r="I6" s="3"/>
      <c r="J6" s="3"/>
      <c r="K6" s="4"/>
    </row>
    <row r="7" spans="1:22" ht="15">
      <c r="A7" s="3"/>
      <c r="B7" s="8"/>
      <c r="C7" s="8"/>
      <c r="D7" s="8"/>
      <c r="E7" s="8"/>
      <c r="F7" s="8"/>
      <c r="G7" s="8"/>
      <c r="H7" s="8"/>
      <c r="I7" s="9" t="s">
        <v>31</v>
      </c>
      <c r="M7" s="339" t="s">
        <v>177</v>
      </c>
      <c r="N7" s="339" t="s">
        <v>178</v>
      </c>
      <c r="O7" s="339" t="s">
        <v>157</v>
      </c>
      <c r="P7" s="339" t="s">
        <v>158</v>
      </c>
      <c r="Q7" s="339" t="s">
        <v>159</v>
      </c>
      <c r="R7" s="339" t="s">
        <v>160</v>
      </c>
      <c r="S7" s="339" t="s">
        <v>161</v>
      </c>
      <c r="T7" s="339" t="s">
        <v>162</v>
      </c>
      <c r="U7" s="339" t="s">
        <v>163</v>
      </c>
      <c r="V7" s="339" t="s">
        <v>164</v>
      </c>
    </row>
    <row r="8" spans="1:22" ht="15">
      <c r="A8" s="75"/>
      <c r="B8" s="2" t="s">
        <v>32</v>
      </c>
      <c r="C8" s="76"/>
      <c r="D8" s="77"/>
      <c r="E8" s="2"/>
      <c r="F8" s="2" t="s">
        <v>33</v>
      </c>
      <c r="G8" s="2"/>
      <c r="H8" s="2"/>
      <c r="I8" s="76"/>
      <c r="M8" s="340" t="s">
        <v>207</v>
      </c>
      <c r="N8" s="340" t="s">
        <v>208</v>
      </c>
      <c r="O8" s="341">
        <v>195733</v>
      </c>
      <c r="P8" s="341">
        <v>0</v>
      </c>
      <c r="Q8" s="341">
        <v>0</v>
      </c>
      <c r="R8" s="341">
        <v>0</v>
      </c>
      <c r="S8" s="341">
        <v>67553490</v>
      </c>
      <c r="T8" s="341">
        <v>47132972</v>
      </c>
      <c r="U8" s="341">
        <v>67553490</v>
      </c>
      <c r="V8" s="341">
        <v>47132972</v>
      </c>
    </row>
    <row r="9" spans="1:24" ht="15">
      <c r="A9" s="80" t="s">
        <v>34</v>
      </c>
      <c r="B9" s="22"/>
      <c r="C9" s="81"/>
      <c r="D9" s="22" t="s">
        <v>35</v>
      </c>
      <c r="E9" s="22"/>
      <c r="F9" s="22" t="s">
        <v>36</v>
      </c>
      <c r="G9" s="22"/>
      <c r="H9" s="22" t="s">
        <v>37</v>
      </c>
      <c r="I9" s="81"/>
      <c r="L9" s="82"/>
      <c r="M9" s="340" t="s">
        <v>209</v>
      </c>
      <c r="N9" s="340" t="s">
        <v>39</v>
      </c>
      <c r="O9" s="341">
        <v>10314556</v>
      </c>
      <c r="P9" s="341">
        <v>9745445</v>
      </c>
      <c r="Q9" s="341">
        <v>5574748</v>
      </c>
      <c r="R9" s="341">
        <v>4791184</v>
      </c>
      <c r="S9" s="341">
        <v>23634</v>
      </c>
      <c r="T9" s="341">
        <v>156488</v>
      </c>
      <c r="U9" s="341">
        <v>5598382</v>
      </c>
      <c r="V9" s="341">
        <v>4947672</v>
      </c>
      <c r="X9" s="79"/>
    </row>
    <row r="10" spans="1:22" ht="15">
      <c r="A10" s="84"/>
      <c r="B10" s="85" t="str">
        <f>'Table 1'!$N$1&amp;"*"</f>
        <v>2020*</v>
      </c>
      <c r="C10" s="86">
        <f>'Table 1'!$O$1</f>
        <v>2019</v>
      </c>
      <c r="D10" s="85" t="str">
        <f>'Table 1'!$N$1&amp;"*"</f>
        <v>2020*</v>
      </c>
      <c r="E10" s="86">
        <f>'Table 1'!$O$1</f>
        <v>2019</v>
      </c>
      <c r="F10" s="85" t="str">
        <f>'Table 1'!$N$1&amp;"*"</f>
        <v>2020*</v>
      </c>
      <c r="G10" s="86">
        <f>'Table 1'!$O$1</f>
        <v>2019</v>
      </c>
      <c r="H10" s="85" t="str">
        <f>'Table 1'!$N$1&amp;"*"</f>
        <v>2020*</v>
      </c>
      <c r="I10" s="86">
        <f>'Table 1'!$O$1</f>
        <v>2019</v>
      </c>
      <c r="M10" s="340" t="s">
        <v>210</v>
      </c>
      <c r="N10" s="340" t="s">
        <v>40</v>
      </c>
      <c r="O10" s="341">
        <v>8821813</v>
      </c>
      <c r="P10" s="341">
        <v>6579135</v>
      </c>
      <c r="Q10" s="341">
        <v>244933</v>
      </c>
      <c r="R10" s="341">
        <v>90128</v>
      </c>
      <c r="S10" s="341">
        <v>55605</v>
      </c>
      <c r="T10" s="341">
        <v>27731</v>
      </c>
      <c r="U10" s="341">
        <v>300538</v>
      </c>
      <c r="V10" s="341">
        <v>117859</v>
      </c>
    </row>
    <row r="11" spans="1:24" ht="15">
      <c r="A11" s="87"/>
      <c r="B11" s="3"/>
      <c r="C11" s="26"/>
      <c r="D11" s="3"/>
      <c r="E11" s="26"/>
      <c r="F11" s="3"/>
      <c r="G11" s="26"/>
      <c r="H11" s="3"/>
      <c r="I11" s="26"/>
      <c r="M11" s="340" t="s">
        <v>211</v>
      </c>
      <c r="N11" s="340" t="s">
        <v>212</v>
      </c>
      <c r="O11" s="341">
        <v>131750379</v>
      </c>
      <c r="P11" s="341">
        <v>92987223</v>
      </c>
      <c r="Q11" s="341">
        <v>43186350</v>
      </c>
      <c r="R11" s="341">
        <v>56010522</v>
      </c>
      <c r="S11" s="341">
        <v>5054035</v>
      </c>
      <c r="T11" s="341">
        <v>6528099</v>
      </c>
      <c r="U11" s="341">
        <v>48240385</v>
      </c>
      <c r="V11" s="341">
        <v>62538621</v>
      </c>
      <c r="X11" s="79"/>
    </row>
    <row r="12" spans="1:22" ht="15">
      <c r="A12" s="84" t="s">
        <v>38</v>
      </c>
      <c r="B12" s="88">
        <f>O16</f>
        <v>24049035</v>
      </c>
      <c r="C12" s="90">
        <f aca="true" t="shared" si="0" ref="C12:I12">P16</f>
        <v>24279204</v>
      </c>
      <c r="D12" s="88">
        <f t="shared" si="0"/>
        <v>1944238</v>
      </c>
      <c r="E12" s="90">
        <f t="shared" si="0"/>
        <v>2220986</v>
      </c>
      <c r="F12" s="88">
        <f t="shared" si="0"/>
        <v>1607219</v>
      </c>
      <c r="G12" s="90">
        <f t="shared" si="0"/>
        <v>532671</v>
      </c>
      <c r="H12" s="88">
        <f t="shared" si="0"/>
        <v>3551457</v>
      </c>
      <c r="I12" s="90">
        <f t="shared" si="0"/>
        <v>2753657</v>
      </c>
      <c r="M12" s="340" t="s">
        <v>213</v>
      </c>
      <c r="N12" s="340" t="s">
        <v>214</v>
      </c>
      <c r="O12" s="341">
        <v>9376141</v>
      </c>
      <c r="P12" s="341">
        <v>3755527</v>
      </c>
      <c r="Q12" s="341">
        <v>14163273</v>
      </c>
      <c r="R12" s="341">
        <v>19683281</v>
      </c>
      <c r="S12" s="341">
        <v>4417914</v>
      </c>
      <c r="T12" s="341">
        <v>5002293</v>
      </c>
      <c r="U12" s="341">
        <v>18581187</v>
      </c>
      <c r="V12" s="341">
        <v>24685574</v>
      </c>
    </row>
    <row r="13" spans="1:22" ht="15">
      <c r="A13" s="84"/>
      <c r="C13" s="91"/>
      <c r="E13" s="91"/>
      <c r="G13" s="91"/>
      <c r="I13" s="91"/>
      <c r="M13" s="340" t="s">
        <v>215</v>
      </c>
      <c r="N13" s="340" t="s">
        <v>216</v>
      </c>
      <c r="O13" s="341">
        <v>217672</v>
      </c>
      <c r="P13" s="341">
        <v>36154</v>
      </c>
      <c r="Q13" s="341">
        <v>1340020</v>
      </c>
      <c r="R13" s="341">
        <v>2030012</v>
      </c>
      <c r="S13" s="341">
        <v>669351</v>
      </c>
      <c r="T13" s="341">
        <v>758850</v>
      </c>
      <c r="U13" s="341">
        <v>2009371</v>
      </c>
      <c r="V13" s="341">
        <v>2788862</v>
      </c>
    </row>
    <row r="14" spans="1:22" ht="15">
      <c r="A14" s="84" t="s">
        <v>39</v>
      </c>
      <c r="B14" s="88">
        <f>O9</f>
        <v>10314556</v>
      </c>
      <c r="C14" s="90">
        <f aca="true" t="shared" si="1" ref="C14:I14">P9</f>
        <v>9745445</v>
      </c>
      <c r="D14" s="88">
        <f t="shared" si="1"/>
        <v>5574748</v>
      </c>
      <c r="E14" s="90">
        <f t="shared" si="1"/>
        <v>4791184</v>
      </c>
      <c r="F14" s="88">
        <f t="shared" si="1"/>
        <v>23634</v>
      </c>
      <c r="G14" s="90">
        <f t="shared" si="1"/>
        <v>156488</v>
      </c>
      <c r="H14" s="88">
        <f t="shared" si="1"/>
        <v>5598382</v>
      </c>
      <c r="I14" s="90">
        <f t="shared" si="1"/>
        <v>4947672</v>
      </c>
      <c r="M14" s="340" t="s">
        <v>217</v>
      </c>
      <c r="N14" s="340" t="s">
        <v>218</v>
      </c>
      <c r="O14" s="341">
        <v>155859801</v>
      </c>
      <c r="P14" s="341">
        <v>149620635</v>
      </c>
      <c r="Q14" s="341">
        <v>12045428</v>
      </c>
      <c r="R14" s="341">
        <v>9819906</v>
      </c>
      <c r="S14" s="341">
        <v>1780394</v>
      </c>
      <c r="T14" s="341">
        <v>2893613</v>
      </c>
      <c r="U14" s="341">
        <v>13825822</v>
      </c>
      <c r="V14" s="341">
        <v>12713519</v>
      </c>
    </row>
    <row r="15" spans="1:22" ht="15">
      <c r="A15" s="84"/>
      <c r="B15" s="88"/>
      <c r="C15" s="90"/>
      <c r="D15" s="88"/>
      <c r="E15" s="90"/>
      <c r="F15" s="88"/>
      <c r="G15" s="90"/>
      <c r="H15" s="88"/>
      <c r="I15" s="90"/>
      <c r="M15" s="340" t="s">
        <v>219</v>
      </c>
      <c r="N15" s="340" t="s">
        <v>220</v>
      </c>
      <c r="O15" s="341">
        <v>573717447</v>
      </c>
      <c r="P15" s="341">
        <v>500959942</v>
      </c>
      <c r="Q15" s="341">
        <v>78184920</v>
      </c>
      <c r="R15" s="341">
        <v>91852991</v>
      </c>
      <c r="S15" s="341">
        <v>78046773</v>
      </c>
      <c r="T15" s="341">
        <v>73565478</v>
      </c>
      <c r="U15" s="341">
        <v>156231693</v>
      </c>
      <c r="V15" s="341">
        <v>165418469</v>
      </c>
    </row>
    <row r="16" spans="1:22" ht="15">
      <c r="A16" s="84" t="s">
        <v>42</v>
      </c>
      <c r="B16" s="88">
        <f>O19</f>
        <v>207846640</v>
      </c>
      <c r="C16" s="90">
        <f aca="true" t="shared" si="2" ref="C16:I16">P19</f>
        <v>165035134</v>
      </c>
      <c r="D16" s="88">
        <f t="shared" si="2"/>
        <v>13657789</v>
      </c>
      <c r="E16" s="90">
        <f t="shared" si="2"/>
        <v>16728508</v>
      </c>
      <c r="F16" s="88">
        <f t="shared" si="2"/>
        <v>1216463</v>
      </c>
      <c r="G16" s="90">
        <f t="shared" si="2"/>
        <v>15475592</v>
      </c>
      <c r="H16" s="88">
        <f t="shared" si="2"/>
        <v>14874252</v>
      </c>
      <c r="I16" s="90">
        <f t="shared" si="2"/>
        <v>32204100</v>
      </c>
      <c r="M16" s="340" t="s">
        <v>221</v>
      </c>
      <c r="N16" s="340" t="s">
        <v>38</v>
      </c>
      <c r="O16" s="341">
        <v>24049035</v>
      </c>
      <c r="P16" s="341">
        <v>24279204</v>
      </c>
      <c r="Q16" s="341">
        <v>1944238</v>
      </c>
      <c r="R16" s="341">
        <v>2220986</v>
      </c>
      <c r="S16" s="341">
        <v>1607219</v>
      </c>
      <c r="T16" s="341">
        <v>532671</v>
      </c>
      <c r="U16" s="341">
        <v>3551457</v>
      </c>
      <c r="V16" s="341">
        <v>2753657</v>
      </c>
    </row>
    <row r="17" spans="1:22" ht="15">
      <c r="A17" s="84"/>
      <c r="B17" s="88"/>
      <c r="C17" s="90"/>
      <c r="D17" s="88"/>
      <c r="E17" s="90"/>
      <c r="F17" s="88"/>
      <c r="G17" s="90"/>
      <c r="H17" s="88"/>
      <c r="I17" s="90"/>
      <c r="M17" s="340" t="s">
        <v>222</v>
      </c>
      <c r="N17" s="340" t="s">
        <v>41</v>
      </c>
      <c r="O17" s="341">
        <v>24215064</v>
      </c>
      <c r="P17" s="341">
        <v>13561118</v>
      </c>
      <c r="Q17" s="341">
        <v>0</v>
      </c>
      <c r="R17" s="341">
        <v>83</v>
      </c>
      <c r="S17" s="341">
        <v>0</v>
      </c>
      <c r="T17" s="341">
        <v>0</v>
      </c>
      <c r="U17" s="341">
        <v>0</v>
      </c>
      <c r="V17" s="341">
        <v>83</v>
      </c>
    </row>
    <row r="18" spans="1:22" ht="15">
      <c r="A18" s="84" t="s">
        <v>44</v>
      </c>
      <c r="B18" s="88">
        <f>O11</f>
        <v>131750379</v>
      </c>
      <c r="C18" s="90">
        <f aca="true" t="shared" si="3" ref="C18:I18">P11</f>
        <v>92987223</v>
      </c>
      <c r="D18" s="88">
        <f t="shared" si="3"/>
        <v>43186350</v>
      </c>
      <c r="E18" s="90">
        <f t="shared" si="3"/>
        <v>56010522</v>
      </c>
      <c r="F18" s="88">
        <f t="shared" si="3"/>
        <v>5054035</v>
      </c>
      <c r="G18" s="90">
        <f t="shared" si="3"/>
        <v>6528099</v>
      </c>
      <c r="H18" s="88">
        <f t="shared" si="3"/>
        <v>48240385</v>
      </c>
      <c r="I18" s="90">
        <f t="shared" si="3"/>
        <v>62538621</v>
      </c>
      <c r="M18" s="340" t="s">
        <v>223</v>
      </c>
      <c r="N18" s="340" t="s">
        <v>43</v>
      </c>
      <c r="O18" s="341">
        <v>10446754</v>
      </c>
      <c r="P18" s="341">
        <v>39077532</v>
      </c>
      <c r="Q18" s="341">
        <v>142891</v>
      </c>
      <c r="R18" s="341">
        <v>124458</v>
      </c>
      <c r="S18" s="341">
        <v>86448</v>
      </c>
      <c r="T18" s="341">
        <v>59462</v>
      </c>
      <c r="U18" s="341">
        <v>229339</v>
      </c>
      <c r="V18" s="341">
        <v>183920</v>
      </c>
    </row>
    <row r="19" spans="1:22" ht="15">
      <c r="A19" s="84"/>
      <c r="B19" s="88"/>
      <c r="C19" s="90"/>
      <c r="D19" s="88"/>
      <c r="E19" s="90"/>
      <c r="F19" s="88"/>
      <c r="G19" s="90"/>
      <c r="H19" s="88"/>
      <c r="I19" s="90"/>
      <c r="M19" s="340" t="s">
        <v>224</v>
      </c>
      <c r="N19" s="340" t="s">
        <v>42</v>
      </c>
      <c r="O19" s="341">
        <v>207846640</v>
      </c>
      <c r="P19" s="341">
        <v>165035134</v>
      </c>
      <c r="Q19" s="341">
        <v>13657789</v>
      </c>
      <c r="R19" s="341">
        <v>16728508</v>
      </c>
      <c r="S19" s="341">
        <v>1216463</v>
      </c>
      <c r="T19" s="341">
        <v>15475592</v>
      </c>
      <c r="U19" s="341">
        <v>14874252</v>
      </c>
      <c r="V19" s="341">
        <v>32204100</v>
      </c>
    </row>
    <row r="20" spans="1:22" ht="15">
      <c r="A20" s="84" t="s">
        <v>46</v>
      </c>
      <c r="B20" s="88">
        <f>O12</f>
        <v>9376141</v>
      </c>
      <c r="C20" s="90">
        <f aca="true" t="shared" si="4" ref="C20:I20">P12</f>
        <v>3755527</v>
      </c>
      <c r="D20" s="88">
        <f t="shared" si="4"/>
        <v>14163273</v>
      </c>
      <c r="E20" s="90">
        <f t="shared" si="4"/>
        <v>19683281</v>
      </c>
      <c r="F20" s="88">
        <f t="shared" si="4"/>
        <v>4417914</v>
      </c>
      <c r="G20" s="90">
        <f t="shared" si="4"/>
        <v>5002293</v>
      </c>
      <c r="H20" s="88">
        <f t="shared" si="4"/>
        <v>18581187</v>
      </c>
      <c r="I20" s="90">
        <f t="shared" si="4"/>
        <v>24685574</v>
      </c>
      <c r="M20" s="340" t="s">
        <v>225</v>
      </c>
      <c r="N20" s="340" t="s">
        <v>45</v>
      </c>
      <c r="O20" s="341">
        <v>0</v>
      </c>
      <c r="P20" s="341">
        <v>7905</v>
      </c>
      <c r="Q20" s="341">
        <v>48523</v>
      </c>
      <c r="R20" s="341">
        <v>23354</v>
      </c>
      <c r="S20" s="341">
        <v>134</v>
      </c>
      <c r="T20" s="341">
        <v>0</v>
      </c>
      <c r="U20" s="341">
        <v>48657</v>
      </c>
      <c r="V20" s="341">
        <v>23354</v>
      </c>
    </row>
    <row r="21" spans="1:9" ht="15">
      <c r="A21" s="84"/>
      <c r="B21" s="88"/>
      <c r="C21" s="90"/>
      <c r="D21" s="88"/>
      <c r="E21" s="90"/>
      <c r="F21" s="88"/>
      <c r="G21" s="90"/>
      <c r="H21" s="88"/>
      <c r="I21" s="90"/>
    </row>
    <row r="22" spans="1:9" ht="15">
      <c r="A22" s="84" t="s">
        <v>47</v>
      </c>
      <c r="B22" s="88">
        <f>O13</f>
        <v>217672</v>
      </c>
      <c r="C22" s="90">
        <f aca="true" t="shared" si="5" ref="C22:I22">P13</f>
        <v>36154</v>
      </c>
      <c r="D22" s="88">
        <f t="shared" si="5"/>
        <v>1340020</v>
      </c>
      <c r="E22" s="90">
        <f t="shared" si="5"/>
        <v>2030012</v>
      </c>
      <c r="F22" s="88">
        <f t="shared" si="5"/>
        <v>669351</v>
      </c>
      <c r="G22" s="90">
        <f t="shared" si="5"/>
        <v>758850</v>
      </c>
      <c r="H22" s="88">
        <f t="shared" si="5"/>
        <v>2009371</v>
      </c>
      <c r="I22" s="90">
        <f t="shared" si="5"/>
        <v>2788862</v>
      </c>
    </row>
    <row r="23" spans="1:9" ht="15">
      <c r="A23" s="92" t="s">
        <v>48</v>
      </c>
      <c r="B23" s="88"/>
      <c r="C23" s="90"/>
      <c r="D23" s="88"/>
      <c r="E23" s="90"/>
      <c r="F23" s="88"/>
      <c r="G23" s="90"/>
      <c r="H23" s="88"/>
      <c r="I23" s="90"/>
    </row>
    <row r="24" spans="1:9" ht="15">
      <c r="A24" s="84"/>
      <c r="B24" s="88"/>
      <c r="C24" s="90"/>
      <c r="D24" s="88"/>
      <c r="E24" s="90"/>
      <c r="F24" s="88"/>
      <c r="G24" s="90"/>
      <c r="H24" s="88"/>
      <c r="I24" s="90"/>
    </row>
    <row r="25" spans="1:9" ht="15">
      <c r="A25" s="84" t="s">
        <v>43</v>
      </c>
      <c r="B25" s="88">
        <f>O18</f>
        <v>10446754</v>
      </c>
      <c r="C25" s="90">
        <f aca="true" t="shared" si="6" ref="C25:I25">P18</f>
        <v>39077532</v>
      </c>
      <c r="D25" s="88">
        <f t="shared" si="6"/>
        <v>142891</v>
      </c>
      <c r="E25" s="90">
        <f t="shared" si="6"/>
        <v>124458</v>
      </c>
      <c r="F25" s="88">
        <f t="shared" si="6"/>
        <v>86448</v>
      </c>
      <c r="G25" s="90">
        <f t="shared" si="6"/>
        <v>59462</v>
      </c>
      <c r="H25" s="88">
        <f t="shared" si="6"/>
        <v>229339</v>
      </c>
      <c r="I25" s="90">
        <f t="shared" si="6"/>
        <v>183920</v>
      </c>
    </row>
    <row r="26" spans="1:9" ht="15">
      <c r="A26" s="84"/>
      <c r="B26" s="88"/>
      <c r="C26" s="90"/>
      <c r="D26" s="88"/>
      <c r="E26" s="90"/>
      <c r="F26" s="88"/>
      <c r="G26" s="90"/>
      <c r="H26" s="88"/>
      <c r="I26" s="90"/>
    </row>
    <row r="27" spans="1:9" ht="15">
      <c r="A27" s="84" t="s">
        <v>45</v>
      </c>
      <c r="B27" s="88">
        <f>O20</f>
        <v>0</v>
      </c>
      <c r="C27" s="90">
        <f aca="true" t="shared" si="7" ref="C27:I27">P20</f>
        <v>7905</v>
      </c>
      <c r="D27" s="88">
        <f t="shared" si="7"/>
        <v>48523</v>
      </c>
      <c r="E27" s="90">
        <f t="shared" si="7"/>
        <v>23354</v>
      </c>
      <c r="F27" s="88">
        <f t="shared" si="7"/>
        <v>134</v>
      </c>
      <c r="G27" s="90">
        <f t="shared" si="7"/>
        <v>0</v>
      </c>
      <c r="H27" s="88">
        <f t="shared" si="7"/>
        <v>48657</v>
      </c>
      <c r="I27" s="90">
        <f t="shared" si="7"/>
        <v>23354</v>
      </c>
    </row>
    <row r="28" spans="1:9" ht="15">
      <c r="A28" s="84"/>
      <c r="B28" s="88"/>
      <c r="C28" s="90"/>
      <c r="D28" s="88"/>
      <c r="E28" s="90"/>
      <c r="F28" s="88"/>
      <c r="G28" s="90"/>
      <c r="H28" s="88"/>
      <c r="I28" s="90"/>
    </row>
    <row r="29" spans="1:9" ht="15">
      <c r="A29" s="84" t="s">
        <v>41</v>
      </c>
      <c r="B29" s="88">
        <f>O17</f>
        <v>24215064</v>
      </c>
      <c r="C29" s="90">
        <f aca="true" t="shared" si="8" ref="C29:I29">P17</f>
        <v>13561118</v>
      </c>
      <c r="D29" s="88">
        <f t="shared" si="8"/>
        <v>0</v>
      </c>
      <c r="E29" s="90">
        <f t="shared" si="8"/>
        <v>83</v>
      </c>
      <c r="F29" s="88">
        <f t="shared" si="8"/>
        <v>0</v>
      </c>
      <c r="G29" s="90">
        <f t="shared" si="8"/>
        <v>0</v>
      </c>
      <c r="H29" s="88">
        <f t="shared" si="8"/>
        <v>0</v>
      </c>
      <c r="I29" s="90">
        <f t="shared" si="8"/>
        <v>83</v>
      </c>
    </row>
    <row r="30" spans="1:9" ht="15">
      <c r="A30" s="84"/>
      <c r="B30" s="88"/>
      <c r="C30" s="90"/>
      <c r="D30" s="88"/>
      <c r="E30" s="90"/>
      <c r="F30" s="88"/>
      <c r="G30" s="90"/>
      <c r="H30" s="88"/>
      <c r="I30" s="90"/>
    </row>
    <row r="31" spans="1:9" ht="15">
      <c r="A31" s="84" t="s">
        <v>40</v>
      </c>
      <c r="B31" s="88">
        <f>O10</f>
        <v>8821813</v>
      </c>
      <c r="C31" s="90">
        <f aca="true" t="shared" si="9" ref="C31:I31">P10</f>
        <v>6579135</v>
      </c>
      <c r="D31" s="88">
        <f t="shared" si="9"/>
        <v>244933</v>
      </c>
      <c r="E31" s="90">
        <f t="shared" si="9"/>
        <v>90128</v>
      </c>
      <c r="F31" s="88">
        <f t="shared" si="9"/>
        <v>55605</v>
      </c>
      <c r="G31" s="90">
        <f t="shared" si="9"/>
        <v>27731</v>
      </c>
      <c r="H31" s="88">
        <f t="shared" si="9"/>
        <v>300538</v>
      </c>
      <c r="I31" s="90">
        <f t="shared" si="9"/>
        <v>117859</v>
      </c>
    </row>
    <row r="32" spans="1:12" ht="15">
      <c r="A32" s="84"/>
      <c r="B32" s="88"/>
      <c r="C32" s="90"/>
      <c r="D32" s="88"/>
      <c r="E32" s="90"/>
      <c r="F32" s="88"/>
      <c r="G32" s="90"/>
      <c r="H32" s="88"/>
      <c r="I32" s="90"/>
      <c r="L32" s="4"/>
    </row>
    <row r="33" spans="1:12" ht="15">
      <c r="A33" s="84" t="s">
        <v>49</v>
      </c>
      <c r="B33" s="88">
        <f aca="true" t="shared" si="10" ref="B33:I33">B37-(B12+B14+B16+B18+B22+B25+B27+B29+B31+B35)</f>
        <v>155859801</v>
      </c>
      <c r="C33" s="90">
        <f t="shared" si="10"/>
        <v>149651092</v>
      </c>
      <c r="D33" s="88">
        <f t="shared" si="10"/>
        <v>12045428</v>
      </c>
      <c r="E33" s="90">
        <f t="shared" si="10"/>
        <v>9833756</v>
      </c>
      <c r="F33" s="88">
        <f t="shared" si="10"/>
        <v>1780394</v>
      </c>
      <c r="G33" s="90">
        <f t="shared" si="10"/>
        <v>2893613</v>
      </c>
      <c r="H33" s="88">
        <f t="shared" si="10"/>
        <v>13825822</v>
      </c>
      <c r="I33" s="90">
        <f t="shared" si="10"/>
        <v>12727369</v>
      </c>
      <c r="J33" s="100"/>
      <c r="K33" s="100"/>
      <c r="L33" s="100"/>
    </row>
    <row r="34" spans="1:12" ht="15">
      <c r="A34" s="84"/>
      <c r="B34" s="88"/>
      <c r="C34" s="90"/>
      <c r="D34" s="88"/>
      <c r="E34" s="90"/>
      <c r="F34" s="88"/>
      <c r="G34" s="90"/>
      <c r="H34" s="88"/>
      <c r="I34" s="90"/>
      <c r="L34" s="4"/>
    </row>
    <row r="35" spans="1:12" ht="15">
      <c r="A35" s="84" t="s">
        <v>50</v>
      </c>
      <c r="B35" s="88">
        <f>O8</f>
        <v>195733</v>
      </c>
      <c r="C35" s="90">
        <f aca="true" t="shared" si="11" ref="C35:I35">P8</f>
        <v>0</v>
      </c>
      <c r="D35" s="88">
        <f t="shared" si="11"/>
        <v>0</v>
      </c>
      <c r="E35" s="90">
        <f t="shared" si="11"/>
        <v>0</v>
      </c>
      <c r="F35" s="88">
        <f t="shared" si="11"/>
        <v>67553490</v>
      </c>
      <c r="G35" s="90">
        <f t="shared" si="11"/>
        <v>47132972</v>
      </c>
      <c r="H35" s="88">
        <f t="shared" si="11"/>
        <v>67553490</v>
      </c>
      <c r="I35" s="90">
        <f t="shared" si="11"/>
        <v>47132972</v>
      </c>
      <c r="L35" s="4"/>
    </row>
    <row r="36" spans="1:12" ht="14.25">
      <c r="A36" s="87"/>
      <c r="B36" s="88"/>
      <c r="C36" s="93"/>
      <c r="D36" s="88"/>
      <c r="E36" s="93"/>
      <c r="F36" s="88"/>
      <c r="G36" s="93"/>
      <c r="H36" s="88"/>
      <c r="I36" s="93"/>
      <c r="L36" s="4"/>
    </row>
    <row r="37" spans="1:12" ht="18" customHeight="1" thickBot="1">
      <c r="A37" s="94" t="s">
        <v>51</v>
      </c>
      <c r="B37" s="95">
        <f>O15</f>
        <v>573717447</v>
      </c>
      <c r="C37" s="95">
        <f aca="true" t="shared" si="12" ref="C37:I37">P15</f>
        <v>500959942</v>
      </c>
      <c r="D37" s="95">
        <f t="shared" si="12"/>
        <v>78184920</v>
      </c>
      <c r="E37" s="95">
        <f t="shared" si="12"/>
        <v>91852991</v>
      </c>
      <c r="F37" s="95">
        <f t="shared" si="12"/>
        <v>78046773</v>
      </c>
      <c r="G37" s="95">
        <f t="shared" si="12"/>
        <v>73565478</v>
      </c>
      <c r="H37" s="95">
        <f t="shared" si="12"/>
        <v>156231693</v>
      </c>
      <c r="I37" s="95">
        <f t="shared" si="12"/>
        <v>165418469</v>
      </c>
      <c r="K37" s="4"/>
      <c r="L37" s="4"/>
    </row>
    <row r="38" spans="1:11" ht="15" thickTop="1">
      <c r="A38" s="3"/>
      <c r="B38" s="101"/>
      <c r="C38" s="101"/>
      <c r="D38" s="101"/>
      <c r="E38" s="101"/>
      <c r="F38" s="101"/>
      <c r="G38" s="101"/>
      <c r="H38" s="101"/>
      <c r="I38" s="101"/>
      <c r="J38" s="1"/>
      <c r="K38" s="4"/>
    </row>
    <row r="39" spans="1:9" ht="14.25">
      <c r="A39" s="5" t="s">
        <v>59</v>
      </c>
      <c r="B39" s="103"/>
      <c r="C39" s="103"/>
      <c r="D39" s="103"/>
      <c r="E39" s="103"/>
      <c r="F39" s="103"/>
      <c r="G39" s="102"/>
      <c r="H39" s="102"/>
      <c r="I39" s="102"/>
    </row>
    <row r="40" spans="1:9" ht="14.25">
      <c r="A40" s="97" t="s">
        <v>53</v>
      </c>
      <c r="B40" s="103"/>
      <c r="C40" s="103"/>
      <c r="D40" s="103"/>
      <c r="E40" s="103"/>
      <c r="F40" s="103"/>
      <c r="G40" s="103"/>
      <c r="H40" s="103"/>
      <c r="I40" s="103"/>
    </row>
    <row r="41" spans="1:17" ht="14.25">
      <c r="A41" s="5" t="s">
        <v>54</v>
      </c>
      <c r="B41" s="103"/>
      <c r="C41" s="103"/>
      <c r="D41" s="103"/>
      <c r="E41" s="103"/>
      <c r="F41" s="103"/>
      <c r="G41" s="103"/>
      <c r="H41" s="103"/>
      <c r="I41" s="103"/>
      <c r="M41" s="83"/>
      <c r="N41" s="79"/>
      <c r="O41" s="79"/>
      <c r="P41" s="79"/>
      <c r="Q41" s="79"/>
    </row>
    <row r="42" spans="1:13" ht="14.25">
      <c r="A42" s="5" t="s">
        <v>55</v>
      </c>
      <c r="B42" s="103"/>
      <c r="C42" s="103"/>
      <c r="D42" s="103"/>
      <c r="E42" s="103"/>
      <c r="F42" s="103"/>
      <c r="G42" s="103"/>
      <c r="H42" s="103"/>
      <c r="I42" s="103"/>
      <c r="M42" s="99"/>
    </row>
    <row r="43" spans="1:17" ht="14.25">
      <c r="A43" s="5" t="s">
        <v>56</v>
      </c>
      <c r="B43" s="103"/>
      <c r="C43" s="103"/>
      <c r="D43" s="103"/>
      <c r="E43" s="103"/>
      <c r="F43" s="103"/>
      <c r="G43" s="103"/>
      <c r="H43" s="103"/>
      <c r="I43" s="103"/>
      <c r="N43" s="79"/>
      <c r="O43" s="79"/>
      <c r="P43" s="79"/>
      <c r="Q43" s="79"/>
    </row>
    <row r="44" spans="1:9" ht="14.25">
      <c r="A44" s="5" t="s">
        <v>57</v>
      </c>
      <c r="B44" s="103"/>
      <c r="C44" s="103"/>
      <c r="D44" s="103"/>
      <c r="E44" s="103"/>
      <c r="F44" s="103"/>
      <c r="G44" s="102"/>
      <c r="H44" s="102"/>
      <c r="I44" s="102"/>
    </row>
    <row r="49" spans="14:17" ht="12.75">
      <c r="N49" s="79"/>
      <c r="O49" s="79"/>
      <c r="P49" s="79"/>
      <c r="Q49" s="79"/>
    </row>
  </sheetData>
  <mergeCells count="2">
    <mergeCell ref="A4:I4"/>
    <mergeCell ref="A5:I5"/>
  </mergeCells>
  <printOptions/>
  <pageMargins left="0.75" right="0.75" top="0.89" bottom="1.16" header="0.55" footer="0.71"/>
  <pageSetup fitToHeight="1" fitToWidth="1" horizontalDpi="600" verticalDpi="600" orientation="landscape" scale="85" r:id="rId1"/>
  <headerFooter alignWithMargins="0">
    <oddHeader>&amp;C&amp;"Book Antiqua,Regular"-10-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workbookViewId="0" topLeftCell="A1">
      <selection activeCell="S43" sqref="S43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scale="62" r:id="rId2"/>
  <headerFooter alignWithMargins="0">
    <oddHeader>&amp;C&amp;"Book Antiqua,Regular"-11-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workbookViewId="0" topLeftCell="A1">
      <selection activeCell="M5" sqref="M5:V15"/>
    </sheetView>
  </sheetViews>
  <sheetFormatPr defaultColWidth="9.140625" defaultRowHeight="12.75"/>
  <cols>
    <col min="1" max="1" width="4.140625" style="5" customWidth="1"/>
    <col min="2" max="2" width="46.00390625" style="5" customWidth="1"/>
    <col min="3" max="3" width="12.8515625" style="5" customWidth="1"/>
    <col min="4" max="4" width="13.8515625" style="5" customWidth="1"/>
    <col min="5" max="5" width="12.421875" style="5" customWidth="1"/>
    <col min="6" max="6" width="12.57421875" style="5" customWidth="1"/>
    <col min="7" max="8" width="11.421875" style="5" customWidth="1"/>
    <col min="9" max="9" width="12.421875" style="5" customWidth="1"/>
    <col min="10" max="10" width="12.57421875" style="5" customWidth="1"/>
    <col min="11" max="12" width="9.140625" style="5" customWidth="1"/>
    <col min="13" max="13" width="8.421875" style="5" bestFit="1" customWidth="1"/>
    <col min="14" max="14" width="40.28125" style="5" bestFit="1" customWidth="1"/>
    <col min="15" max="15" width="14.7109375" style="5" bestFit="1" customWidth="1"/>
    <col min="16" max="16" width="15.7109375" style="5" bestFit="1" customWidth="1"/>
    <col min="17" max="17" width="15.8515625" style="5" bestFit="1" customWidth="1"/>
    <col min="18" max="18" width="16.8515625" style="5" bestFit="1" customWidth="1"/>
    <col min="19" max="19" width="15.7109375" style="5" bestFit="1" customWidth="1"/>
    <col min="20" max="20" width="16.7109375" style="5" bestFit="1" customWidth="1"/>
    <col min="21" max="21" width="15.57421875" style="5" bestFit="1" customWidth="1"/>
    <col min="22" max="22" width="16.57421875" style="5" bestFit="1" customWidth="1"/>
    <col min="23" max="16384" width="9.140625" style="5" customWidth="1"/>
  </cols>
  <sheetData>
    <row r="1" spans="1:18" ht="15">
      <c r="A1" s="1"/>
      <c r="B1" s="360" t="s">
        <v>147</v>
      </c>
      <c r="C1" s="360"/>
      <c r="D1" s="360"/>
      <c r="E1" s="360"/>
      <c r="F1" s="360"/>
      <c r="G1" s="360"/>
      <c r="H1" s="360"/>
      <c r="I1" s="360"/>
      <c r="J1" s="360"/>
      <c r="K1" s="4"/>
      <c r="L1" s="4"/>
      <c r="M1" s="4"/>
      <c r="N1" s="4"/>
      <c r="O1" s="4"/>
      <c r="P1" s="4"/>
      <c r="Q1" s="4"/>
      <c r="R1" s="4"/>
    </row>
    <row r="2" spans="1:18" ht="15">
      <c r="A2" s="3"/>
      <c r="B2" s="360" t="str">
        <f>UPPER('Table 1'!$M$1)&amp;" "&amp;'Table 1'!$N$1&amp;" WITH THE CORRESPONDING MONTH OF "&amp;'Table 1'!$O$1</f>
        <v>FEBRUARY  2020 WITH THE CORRESPONDING MONTH OF 2019</v>
      </c>
      <c r="C2" s="360"/>
      <c r="D2" s="360"/>
      <c r="E2" s="360"/>
      <c r="F2" s="360"/>
      <c r="G2" s="360"/>
      <c r="H2" s="360"/>
      <c r="I2" s="360"/>
      <c r="J2" s="360"/>
      <c r="K2" s="4"/>
      <c r="L2" s="4"/>
      <c r="M2" s="4"/>
      <c r="N2" s="4"/>
      <c r="O2" s="4"/>
      <c r="P2" s="4"/>
      <c r="Q2" s="4"/>
      <c r="R2" s="4"/>
    </row>
    <row r="3" spans="1:18" ht="15">
      <c r="A3" s="3"/>
      <c r="B3" s="6" t="s">
        <v>60</v>
      </c>
      <c r="C3" s="3"/>
      <c r="D3" s="3"/>
      <c r="E3" s="3"/>
      <c r="F3" s="1"/>
      <c r="G3" s="1"/>
      <c r="H3" s="1"/>
      <c r="I3" s="1"/>
      <c r="J3" s="1"/>
      <c r="K3" s="4"/>
      <c r="L3" s="4"/>
      <c r="M3" s="4"/>
      <c r="N3" s="4"/>
      <c r="O3" s="4"/>
      <c r="P3" s="4"/>
      <c r="Q3" s="4"/>
      <c r="R3" s="4"/>
    </row>
    <row r="4" spans="1:23" ht="14.25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">
      <c r="A5" s="3"/>
      <c r="B5" s="8"/>
      <c r="C5" s="8"/>
      <c r="D5" s="8"/>
      <c r="E5" s="8"/>
      <c r="F5" s="8"/>
      <c r="G5" s="8"/>
      <c r="H5" s="8"/>
      <c r="I5" s="8"/>
      <c r="J5" s="9" t="s">
        <v>1</v>
      </c>
      <c r="K5" s="4"/>
      <c r="L5" s="4"/>
      <c r="M5" s="339" t="s">
        <v>155</v>
      </c>
      <c r="N5" s="339" t="s">
        <v>156</v>
      </c>
      <c r="O5" s="339" t="s">
        <v>157</v>
      </c>
      <c r="P5" s="339" t="s">
        <v>158</v>
      </c>
      <c r="Q5" s="339" t="s">
        <v>159</v>
      </c>
      <c r="R5" s="339" t="s">
        <v>160</v>
      </c>
      <c r="S5" s="339" t="s">
        <v>161</v>
      </c>
      <c r="T5" s="339" t="s">
        <v>162</v>
      </c>
      <c r="U5" s="339" t="s">
        <v>163</v>
      </c>
      <c r="V5" s="339" t="s">
        <v>164</v>
      </c>
      <c r="W5" s="4"/>
    </row>
    <row r="6" spans="1:23" ht="15.75" thickBot="1">
      <c r="A6" s="1"/>
      <c r="B6" s="10" t="s">
        <v>2</v>
      </c>
      <c r="C6" s="11" t="s">
        <v>3</v>
      </c>
      <c r="D6" s="12"/>
      <c r="E6" s="13"/>
      <c r="F6" s="14"/>
      <c r="G6" s="15" t="s">
        <v>4</v>
      </c>
      <c r="H6" s="13"/>
      <c r="I6" s="14"/>
      <c r="J6" s="16"/>
      <c r="K6" s="4"/>
      <c r="L6" s="4"/>
      <c r="M6" s="340" t="s">
        <v>187</v>
      </c>
      <c r="N6" s="340" t="s">
        <v>188</v>
      </c>
      <c r="O6" s="341">
        <v>9579366</v>
      </c>
      <c r="P6" s="341">
        <v>10485079</v>
      </c>
      <c r="Q6" s="341">
        <v>4795174</v>
      </c>
      <c r="R6" s="341">
        <v>5848048</v>
      </c>
      <c r="S6" s="341">
        <v>68919</v>
      </c>
      <c r="T6" s="341">
        <v>63467</v>
      </c>
      <c r="U6" s="341">
        <v>4864093</v>
      </c>
      <c r="V6" s="341">
        <v>5911515</v>
      </c>
      <c r="W6" s="4"/>
    </row>
    <row r="7" spans="1:23" ht="16.5" thickTop="1">
      <c r="A7" s="1"/>
      <c r="B7" s="19" t="s">
        <v>5</v>
      </c>
      <c r="C7" s="20"/>
      <c r="D7" s="21"/>
      <c r="E7" s="22" t="s">
        <v>6</v>
      </c>
      <c r="F7" s="23"/>
      <c r="G7" s="22" t="s">
        <v>61</v>
      </c>
      <c r="H7" s="23"/>
      <c r="I7" s="22" t="s">
        <v>62</v>
      </c>
      <c r="J7" s="21"/>
      <c r="K7" s="24"/>
      <c r="L7" s="24"/>
      <c r="M7" s="340" t="s">
        <v>189</v>
      </c>
      <c r="N7" s="340" t="s">
        <v>190</v>
      </c>
      <c r="O7" s="341">
        <v>5369990</v>
      </c>
      <c r="P7" s="341">
        <v>3804701</v>
      </c>
      <c r="Q7" s="341">
        <v>743999</v>
      </c>
      <c r="R7" s="341">
        <v>808524</v>
      </c>
      <c r="S7" s="341">
        <v>49210</v>
      </c>
      <c r="T7" s="341">
        <v>404737</v>
      </c>
      <c r="U7" s="341">
        <v>793209</v>
      </c>
      <c r="V7" s="341">
        <v>1213261</v>
      </c>
      <c r="W7" s="4"/>
    </row>
    <row r="8" spans="1:23" ht="15.75">
      <c r="A8" s="1"/>
      <c r="B8" s="25"/>
      <c r="C8" s="25"/>
      <c r="D8" s="26"/>
      <c r="E8" s="1"/>
      <c r="F8" s="12"/>
      <c r="G8" s="1"/>
      <c r="H8" s="12"/>
      <c r="I8" s="3"/>
      <c r="J8" s="26"/>
      <c r="K8" s="24"/>
      <c r="L8" s="24"/>
      <c r="M8" s="340" t="s">
        <v>191</v>
      </c>
      <c r="N8" s="340" t="s">
        <v>192</v>
      </c>
      <c r="O8" s="341">
        <v>513139</v>
      </c>
      <c r="P8" s="341">
        <v>439901</v>
      </c>
      <c r="Q8" s="341">
        <v>27676</v>
      </c>
      <c r="R8" s="341">
        <v>56370</v>
      </c>
      <c r="S8" s="341">
        <v>0</v>
      </c>
      <c r="T8" s="341">
        <v>1369</v>
      </c>
      <c r="U8" s="341">
        <v>27676</v>
      </c>
      <c r="V8" s="341">
        <v>57739</v>
      </c>
      <c r="W8" s="4"/>
    </row>
    <row r="9" spans="1:23" ht="15.75">
      <c r="A9" s="27"/>
      <c r="B9" s="320"/>
      <c r="C9" s="85" t="str">
        <f>'Table 1'!$N$1&amp;"*"</f>
        <v>2020*</v>
      </c>
      <c r="D9" s="86">
        <f>'Table 1'!$O$1</f>
        <v>2019</v>
      </c>
      <c r="E9" s="85" t="str">
        <f>'Table 1'!$N$1&amp;"*"</f>
        <v>2020*</v>
      </c>
      <c r="F9" s="86">
        <f>'Table 1'!$O$1</f>
        <v>2019</v>
      </c>
      <c r="G9" s="85" t="str">
        <f>'Table 1'!$N$1&amp;"*"</f>
        <v>2020*</v>
      </c>
      <c r="H9" s="86">
        <f>'Table 1'!$O$1</f>
        <v>2019</v>
      </c>
      <c r="I9" s="85" t="str">
        <f>'Table 1'!$N$1&amp;"*"</f>
        <v>2020*</v>
      </c>
      <c r="J9" s="86">
        <f>'Table 1'!$O$1</f>
        <v>2019</v>
      </c>
      <c r="K9" s="24"/>
      <c r="L9" s="24"/>
      <c r="M9" s="340" t="s">
        <v>193</v>
      </c>
      <c r="N9" s="340" t="s">
        <v>194</v>
      </c>
      <c r="O9" s="341">
        <v>36221333</v>
      </c>
      <c r="P9" s="341">
        <v>28374879</v>
      </c>
      <c r="Q9" s="341">
        <v>7501880</v>
      </c>
      <c r="R9" s="341">
        <v>9863374</v>
      </c>
      <c r="S9" s="341">
        <v>670</v>
      </c>
      <c r="T9" s="341">
        <v>1509</v>
      </c>
      <c r="U9" s="341">
        <v>7502550</v>
      </c>
      <c r="V9" s="341">
        <v>9864883</v>
      </c>
      <c r="W9" s="4"/>
    </row>
    <row r="10" spans="1:23" ht="15.75">
      <c r="A10" s="27"/>
      <c r="B10" s="10"/>
      <c r="C10" s="28"/>
      <c r="D10" s="29"/>
      <c r="E10" s="27"/>
      <c r="F10" s="29"/>
      <c r="G10" s="27"/>
      <c r="H10" s="29"/>
      <c r="I10" s="27"/>
      <c r="J10" s="29"/>
      <c r="K10" s="24"/>
      <c r="L10" s="24"/>
      <c r="M10" s="340" t="s">
        <v>195</v>
      </c>
      <c r="N10" s="340" t="s">
        <v>196</v>
      </c>
      <c r="O10" s="341">
        <v>33237</v>
      </c>
      <c r="P10" s="341">
        <v>22324</v>
      </c>
      <c r="Q10" s="341">
        <v>197462</v>
      </c>
      <c r="R10" s="341">
        <v>333719</v>
      </c>
      <c r="S10" s="341">
        <v>181</v>
      </c>
      <c r="T10" s="341">
        <v>2149</v>
      </c>
      <c r="U10" s="341">
        <v>197643</v>
      </c>
      <c r="V10" s="341">
        <v>335868</v>
      </c>
      <c r="W10" s="4"/>
    </row>
    <row r="11" spans="1:23" ht="15.75">
      <c r="A11" s="30"/>
      <c r="B11" s="31" t="s">
        <v>9</v>
      </c>
      <c r="C11" s="104">
        <f>O6</f>
        <v>9579366</v>
      </c>
      <c r="D11" s="106">
        <f aca="true" t="shared" si="0" ref="D11:J11">P6</f>
        <v>10485079</v>
      </c>
      <c r="E11" s="104">
        <f t="shared" si="0"/>
        <v>4795174</v>
      </c>
      <c r="F11" s="106">
        <f t="shared" si="0"/>
        <v>5848048</v>
      </c>
      <c r="G11" s="104">
        <f t="shared" si="0"/>
        <v>68919</v>
      </c>
      <c r="H11" s="106">
        <f t="shared" si="0"/>
        <v>63467</v>
      </c>
      <c r="I11" s="104">
        <f t="shared" si="0"/>
        <v>4864093</v>
      </c>
      <c r="J11" s="105">
        <f t="shared" si="0"/>
        <v>5911515</v>
      </c>
      <c r="K11" s="24"/>
      <c r="L11" s="35"/>
      <c r="M11" s="340" t="s">
        <v>197</v>
      </c>
      <c r="N11" s="340" t="s">
        <v>198</v>
      </c>
      <c r="O11" s="341">
        <v>1939528</v>
      </c>
      <c r="P11" s="341">
        <v>1838087</v>
      </c>
      <c r="Q11" s="341">
        <v>4397441</v>
      </c>
      <c r="R11" s="341">
        <v>5808362</v>
      </c>
      <c r="S11" s="341">
        <v>1711475</v>
      </c>
      <c r="T11" s="341">
        <v>1719612</v>
      </c>
      <c r="U11" s="341">
        <v>6108916</v>
      </c>
      <c r="V11" s="341">
        <v>7527974</v>
      </c>
      <c r="W11" s="4"/>
    </row>
    <row r="12" spans="1:23" ht="15">
      <c r="A12" s="36"/>
      <c r="B12" s="31"/>
      <c r="C12" s="104"/>
      <c r="D12" s="106"/>
      <c r="E12" s="104"/>
      <c r="F12" s="106"/>
      <c r="G12" s="104"/>
      <c r="H12" s="106"/>
      <c r="I12" s="104"/>
      <c r="J12" s="105"/>
      <c r="K12" s="27"/>
      <c r="L12" s="27"/>
      <c r="M12" s="340" t="s">
        <v>199</v>
      </c>
      <c r="N12" s="340" t="s">
        <v>200</v>
      </c>
      <c r="O12" s="341">
        <v>2797409</v>
      </c>
      <c r="P12" s="341">
        <v>1615018</v>
      </c>
      <c r="Q12" s="341">
        <v>5693039</v>
      </c>
      <c r="R12" s="341">
        <v>7735525</v>
      </c>
      <c r="S12" s="341">
        <v>244794</v>
      </c>
      <c r="T12" s="341">
        <v>293353</v>
      </c>
      <c r="U12" s="341">
        <v>5937833</v>
      </c>
      <c r="V12" s="341">
        <v>8028878</v>
      </c>
      <c r="W12" s="4"/>
    </row>
    <row r="13" spans="1:23" ht="15">
      <c r="A13" s="30"/>
      <c r="B13" s="31" t="s">
        <v>10</v>
      </c>
      <c r="C13" s="104">
        <f>O7</f>
        <v>5369990</v>
      </c>
      <c r="D13" s="106">
        <f aca="true" t="shared" si="1" ref="D13:J13">P7</f>
        <v>3804701</v>
      </c>
      <c r="E13" s="104">
        <f t="shared" si="1"/>
        <v>743999</v>
      </c>
      <c r="F13" s="106">
        <f t="shared" si="1"/>
        <v>808524</v>
      </c>
      <c r="G13" s="104">
        <f t="shared" si="1"/>
        <v>49210</v>
      </c>
      <c r="H13" s="106">
        <f t="shared" si="1"/>
        <v>404737</v>
      </c>
      <c r="I13" s="104">
        <f t="shared" si="1"/>
        <v>793209</v>
      </c>
      <c r="J13" s="105">
        <f t="shared" si="1"/>
        <v>1213261</v>
      </c>
      <c r="K13" s="27"/>
      <c r="L13" s="36"/>
      <c r="M13" s="340" t="s">
        <v>201</v>
      </c>
      <c r="N13" s="340" t="s">
        <v>202</v>
      </c>
      <c r="O13" s="341">
        <v>599551</v>
      </c>
      <c r="P13" s="341">
        <v>410546</v>
      </c>
      <c r="Q13" s="341">
        <v>281376</v>
      </c>
      <c r="R13" s="341">
        <v>1994460</v>
      </c>
      <c r="S13" s="341">
        <v>72822</v>
      </c>
      <c r="T13" s="341">
        <v>25162</v>
      </c>
      <c r="U13" s="341">
        <v>354198</v>
      </c>
      <c r="V13" s="341">
        <v>2019622</v>
      </c>
      <c r="W13" s="4"/>
    </row>
    <row r="14" spans="1:23" ht="15">
      <c r="A14" s="36"/>
      <c r="B14" s="31"/>
      <c r="C14" s="104"/>
      <c r="D14" s="106"/>
      <c r="E14" s="104"/>
      <c r="F14" s="106"/>
      <c r="G14" s="104"/>
      <c r="H14" s="106"/>
      <c r="I14" s="104"/>
      <c r="J14" s="105"/>
      <c r="K14" s="30"/>
      <c r="L14" s="30"/>
      <c r="M14" s="340" t="s">
        <v>203</v>
      </c>
      <c r="N14" s="340" t="s">
        <v>204</v>
      </c>
      <c r="O14" s="341">
        <v>1377410</v>
      </c>
      <c r="P14" s="341">
        <v>1030922</v>
      </c>
      <c r="Q14" s="341">
        <v>1990067</v>
      </c>
      <c r="R14" s="341">
        <v>2155075</v>
      </c>
      <c r="S14" s="341">
        <v>211575</v>
      </c>
      <c r="T14" s="341">
        <v>172021</v>
      </c>
      <c r="U14" s="341">
        <v>2201642</v>
      </c>
      <c r="V14" s="341">
        <v>2327096</v>
      </c>
      <c r="W14" s="4"/>
    </row>
    <row r="15" spans="1:23" ht="15">
      <c r="A15" s="30"/>
      <c r="B15" s="31" t="s">
        <v>11</v>
      </c>
      <c r="C15" s="104">
        <f>O8</f>
        <v>513139</v>
      </c>
      <c r="D15" s="106">
        <f aca="true" t="shared" si="2" ref="D15:J15">P8</f>
        <v>439901</v>
      </c>
      <c r="E15" s="104">
        <f t="shared" si="2"/>
        <v>27676</v>
      </c>
      <c r="F15" s="106">
        <f t="shared" si="2"/>
        <v>56370</v>
      </c>
      <c r="G15" s="104">
        <f t="shared" si="2"/>
        <v>0</v>
      </c>
      <c r="H15" s="106">
        <f t="shared" si="2"/>
        <v>1369</v>
      </c>
      <c r="I15" s="104">
        <f t="shared" si="2"/>
        <v>27676</v>
      </c>
      <c r="J15" s="105">
        <f t="shared" si="2"/>
        <v>57739</v>
      </c>
      <c r="K15" s="36"/>
      <c r="L15" s="36"/>
      <c r="M15" s="340" t="s">
        <v>205</v>
      </c>
      <c r="N15" s="340" t="s">
        <v>206</v>
      </c>
      <c r="O15" s="341">
        <v>43666</v>
      </c>
      <c r="P15" s="341">
        <v>27799</v>
      </c>
      <c r="Q15" s="341">
        <v>29790</v>
      </c>
      <c r="R15" s="341">
        <v>53512</v>
      </c>
      <c r="S15" s="341">
        <v>0</v>
      </c>
      <c r="T15" s="341">
        <v>42700</v>
      </c>
      <c r="U15" s="341">
        <v>29790</v>
      </c>
      <c r="V15" s="341">
        <v>96212</v>
      </c>
      <c r="W15" s="4"/>
    </row>
    <row r="16" spans="1:23" ht="15">
      <c r="A16" s="36"/>
      <c r="B16" s="31" t="s">
        <v>12</v>
      </c>
      <c r="C16" s="108"/>
      <c r="D16" s="110"/>
      <c r="E16" s="108"/>
      <c r="F16" s="110"/>
      <c r="G16" s="108"/>
      <c r="H16" s="110"/>
      <c r="I16" s="108"/>
      <c r="J16" s="107"/>
      <c r="K16" s="39"/>
      <c r="L16" s="39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19" ht="15">
      <c r="A17" s="36"/>
      <c r="B17" s="31"/>
      <c r="C17" s="108"/>
      <c r="D17" s="110"/>
      <c r="E17" s="108"/>
      <c r="F17" s="110"/>
      <c r="G17" s="108"/>
      <c r="H17" s="110"/>
      <c r="I17" s="108"/>
      <c r="J17" s="107"/>
      <c r="K17" s="27"/>
      <c r="L17" s="27"/>
      <c r="M17" s="27"/>
      <c r="N17" s="27"/>
      <c r="O17" s="27"/>
      <c r="P17" s="27"/>
      <c r="Q17" s="27"/>
      <c r="R17" s="27"/>
      <c r="S17" s="27"/>
    </row>
    <row r="18" spans="1:19" ht="15">
      <c r="A18" s="30"/>
      <c r="B18" s="31" t="s">
        <v>13</v>
      </c>
      <c r="C18" s="104">
        <f>O9</f>
        <v>36221333</v>
      </c>
      <c r="D18" s="106">
        <f aca="true" t="shared" si="3" ref="D18:J18">P9</f>
        <v>28374879</v>
      </c>
      <c r="E18" s="104">
        <f t="shared" si="3"/>
        <v>7501880</v>
      </c>
      <c r="F18" s="106">
        <f t="shared" si="3"/>
        <v>9863374</v>
      </c>
      <c r="G18" s="104">
        <f t="shared" si="3"/>
        <v>670</v>
      </c>
      <c r="H18" s="106">
        <f t="shared" si="3"/>
        <v>1509</v>
      </c>
      <c r="I18" s="104">
        <f t="shared" si="3"/>
        <v>7502550</v>
      </c>
      <c r="J18" s="105">
        <f t="shared" si="3"/>
        <v>9864883</v>
      </c>
      <c r="K18" s="27"/>
      <c r="L18" s="27"/>
      <c r="M18" s="27"/>
      <c r="N18" s="27"/>
      <c r="O18" s="27"/>
      <c r="P18" s="27"/>
      <c r="Q18" s="27"/>
      <c r="R18" s="27"/>
      <c r="S18" s="27"/>
    </row>
    <row r="19" spans="1:19" ht="15">
      <c r="A19" s="36"/>
      <c r="B19" s="31" t="s">
        <v>63</v>
      </c>
      <c r="C19" s="109"/>
      <c r="D19" s="288"/>
      <c r="E19" s="109"/>
      <c r="F19" s="288"/>
      <c r="G19" s="109"/>
      <c r="H19" s="288"/>
      <c r="I19" s="109"/>
      <c r="J19" s="287"/>
      <c r="K19" s="27"/>
      <c r="L19" s="27"/>
      <c r="M19" s="27"/>
      <c r="N19" s="27"/>
      <c r="O19" s="27"/>
      <c r="P19" s="27"/>
      <c r="Q19" s="27"/>
      <c r="R19" s="27"/>
      <c r="S19" s="27"/>
    </row>
    <row r="20" spans="1:19" ht="15">
      <c r="A20" s="36"/>
      <c r="B20" s="45"/>
      <c r="C20" s="109"/>
      <c r="D20" s="288"/>
      <c r="E20" s="109"/>
      <c r="F20" s="288"/>
      <c r="G20" s="109"/>
      <c r="H20" s="288"/>
      <c r="I20" s="109"/>
      <c r="J20" s="287"/>
      <c r="K20" s="27"/>
      <c r="L20" s="27"/>
      <c r="M20" s="27"/>
      <c r="N20" s="27"/>
      <c r="O20" s="27"/>
      <c r="P20" s="27"/>
      <c r="Q20" s="27"/>
      <c r="R20" s="27"/>
      <c r="S20" s="27"/>
    </row>
    <row r="21" spans="1:19" ht="15">
      <c r="A21" s="30"/>
      <c r="B21" s="31" t="s">
        <v>15</v>
      </c>
      <c r="C21" s="104">
        <f>O10</f>
        <v>33237</v>
      </c>
      <c r="D21" s="106">
        <f aca="true" t="shared" si="4" ref="D21:J21">P10</f>
        <v>22324</v>
      </c>
      <c r="E21" s="104">
        <f t="shared" si="4"/>
        <v>197462</v>
      </c>
      <c r="F21" s="106">
        <f t="shared" si="4"/>
        <v>333719</v>
      </c>
      <c r="G21" s="104">
        <f t="shared" si="4"/>
        <v>181</v>
      </c>
      <c r="H21" s="106">
        <f t="shared" si="4"/>
        <v>2149</v>
      </c>
      <c r="I21" s="104">
        <f t="shared" si="4"/>
        <v>197643</v>
      </c>
      <c r="J21" s="105">
        <f t="shared" si="4"/>
        <v>335868</v>
      </c>
      <c r="K21" s="27"/>
      <c r="L21" s="27"/>
      <c r="M21" s="27"/>
      <c r="N21" s="27"/>
      <c r="O21" s="27"/>
      <c r="P21" s="27"/>
      <c r="Q21" s="27"/>
      <c r="R21" s="27"/>
      <c r="S21" s="27"/>
    </row>
    <row r="22" spans="1:19" ht="15">
      <c r="A22" s="46"/>
      <c r="B22" s="31"/>
      <c r="C22" s="104"/>
      <c r="D22" s="106"/>
      <c r="E22" s="104"/>
      <c r="F22" s="106"/>
      <c r="G22" s="104"/>
      <c r="H22" s="106"/>
      <c r="I22" s="104"/>
      <c r="J22" s="105"/>
      <c r="K22" s="27"/>
      <c r="L22" s="27"/>
      <c r="M22" s="27"/>
      <c r="N22" s="27"/>
      <c r="O22" s="27"/>
      <c r="P22" s="27"/>
      <c r="Q22" s="27"/>
      <c r="R22" s="27"/>
      <c r="S22" s="27"/>
    </row>
    <row r="23" spans="1:19" ht="15">
      <c r="A23" s="30"/>
      <c r="B23" s="31" t="s">
        <v>16</v>
      </c>
      <c r="C23" s="104">
        <f>O11</f>
        <v>1939528</v>
      </c>
      <c r="D23" s="106">
        <f aca="true" t="shared" si="5" ref="D23:J23">P11</f>
        <v>1838087</v>
      </c>
      <c r="E23" s="104">
        <f t="shared" si="5"/>
        <v>4397441</v>
      </c>
      <c r="F23" s="106">
        <f t="shared" si="5"/>
        <v>5808362</v>
      </c>
      <c r="G23" s="104">
        <f t="shared" si="5"/>
        <v>1711475</v>
      </c>
      <c r="H23" s="106">
        <f t="shared" si="5"/>
        <v>1719612</v>
      </c>
      <c r="I23" s="104">
        <f t="shared" si="5"/>
        <v>6108916</v>
      </c>
      <c r="J23" s="105">
        <f t="shared" si="5"/>
        <v>7527974</v>
      </c>
      <c r="K23" s="27"/>
      <c r="L23" s="27"/>
      <c r="M23" s="27"/>
      <c r="N23" s="27"/>
      <c r="O23" s="27"/>
      <c r="P23" s="27"/>
      <c r="Q23" s="27"/>
      <c r="R23" s="27"/>
      <c r="S23" s="27"/>
    </row>
    <row r="24" spans="1:19" ht="15">
      <c r="A24" s="36"/>
      <c r="B24" s="45"/>
      <c r="C24" s="109"/>
      <c r="D24" s="288"/>
      <c r="E24" s="109"/>
      <c r="F24" s="288"/>
      <c r="G24" s="109"/>
      <c r="H24" s="288"/>
      <c r="I24" s="109"/>
      <c r="J24" s="287"/>
      <c r="K24" s="27"/>
      <c r="L24" s="27"/>
      <c r="M24" s="27"/>
      <c r="N24" s="27"/>
      <c r="O24" s="27"/>
      <c r="P24" s="27"/>
      <c r="Q24" s="27"/>
      <c r="R24" s="27"/>
      <c r="S24" s="27"/>
    </row>
    <row r="25" spans="1:19" ht="15">
      <c r="A25" s="30"/>
      <c r="B25" s="31" t="s">
        <v>17</v>
      </c>
      <c r="C25" s="104">
        <f>O12</f>
        <v>2797409</v>
      </c>
      <c r="D25" s="106">
        <f aca="true" t="shared" si="6" ref="D25:J25">P12</f>
        <v>1615018</v>
      </c>
      <c r="E25" s="104">
        <f t="shared" si="6"/>
        <v>5693039</v>
      </c>
      <c r="F25" s="106">
        <f t="shared" si="6"/>
        <v>7735525</v>
      </c>
      <c r="G25" s="104">
        <f t="shared" si="6"/>
        <v>244794</v>
      </c>
      <c r="H25" s="106">
        <f t="shared" si="6"/>
        <v>293353</v>
      </c>
      <c r="I25" s="104">
        <f t="shared" si="6"/>
        <v>5937833</v>
      </c>
      <c r="J25" s="105">
        <f t="shared" si="6"/>
        <v>8028878</v>
      </c>
      <c r="K25" s="27"/>
      <c r="L25" s="27"/>
      <c r="M25" s="27"/>
      <c r="N25" s="27"/>
      <c r="O25" s="27"/>
      <c r="P25" s="27"/>
      <c r="Q25" s="27"/>
      <c r="R25" s="27"/>
      <c r="S25" s="27"/>
    </row>
    <row r="26" spans="1:19" ht="15">
      <c r="A26" s="36"/>
      <c r="B26" s="31" t="s">
        <v>18</v>
      </c>
      <c r="C26" s="109"/>
      <c r="D26" s="288"/>
      <c r="E26" s="109"/>
      <c r="F26" s="288"/>
      <c r="G26" s="109"/>
      <c r="H26" s="288"/>
      <c r="I26" s="109"/>
      <c r="J26" s="287"/>
      <c r="K26" s="27"/>
      <c r="L26" s="27"/>
      <c r="M26" s="27"/>
      <c r="N26" s="27"/>
      <c r="O26" s="27"/>
      <c r="P26" s="27"/>
      <c r="Q26" s="27"/>
      <c r="R26" s="27"/>
      <c r="S26" s="27"/>
    </row>
    <row r="27" spans="1:19" ht="15">
      <c r="A27" s="36"/>
      <c r="B27" s="31"/>
      <c r="C27" s="109"/>
      <c r="D27" s="288"/>
      <c r="E27" s="109"/>
      <c r="F27" s="288"/>
      <c r="G27" s="109"/>
      <c r="H27" s="288"/>
      <c r="I27" s="109"/>
      <c r="J27" s="287"/>
      <c r="K27" s="27"/>
      <c r="L27" s="27"/>
      <c r="M27" s="27"/>
      <c r="N27" s="27"/>
      <c r="O27" s="27"/>
      <c r="P27" s="27"/>
      <c r="Q27" s="27"/>
      <c r="R27" s="27"/>
      <c r="S27" s="27"/>
    </row>
    <row r="28" spans="1:19" ht="15">
      <c r="A28" s="30"/>
      <c r="B28" s="31" t="s">
        <v>19</v>
      </c>
      <c r="C28" s="104">
        <f>O13</f>
        <v>599551</v>
      </c>
      <c r="D28" s="106">
        <f aca="true" t="shared" si="7" ref="D28:J28">P13</f>
        <v>410546</v>
      </c>
      <c r="E28" s="104">
        <f t="shared" si="7"/>
        <v>281376</v>
      </c>
      <c r="F28" s="106">
        <f t="shared" si="7"/>
        <v>1994460</v>
      </c>
      <c r="G28" s="104">
        <f t="shared" si="7"/>
        <v>72822</v>
      </c>
      <c r="H28" s="106">
        <f t="shared" si="7"/>
        <v>25162</v>
      </c>
      <c r="I28" s="104">
        <f t="shared" si="7"/>
        <v>354198</v>
      </c>
      <c r="J28" s="105">
        <f t="shared" si="7"/>
        <v>2019622</v>
      </c>
      <c r="K28" s="27"/>
      <c r="L28" s="27"/>
      <c r="M28" s="27"/>
      <c r="N28" s="27"/>
      <c r="O28" s="27"/>
      <c r="P28" s="27"/>
      <c r="Q28" s="27"/>
      <c r="R28" s="27"/>
      <c r="S28" s="27"/>
    </row>
    <row r="29" spans="1:19" ht="15">
      <c r="A29" s="36"/>
      <c r="B29" s="31"/>
      <c r="C29" s="104"/>
      <c r="D29" s="106"/>
      <c r="E29" s="104"/>
      <c r="F29" s="106"/>
      <c r="G29" s="104"/>
      <c r="H29" s="106"/>
      <c r="I29" s="104"/>
      <c r="J29" s="105"/>
      <c r="K29" s="27"/>
      <c r="L29" s="27"/>
      <c r="M29" s="27"/>
      <c r="N29" s="27"/>
      <c r="O29" s="27"/>
      <c r="P29" s="27"/>
      <c r="Q29" s="27"/>
      <c r="R29" s="27"/>
      <c r="S29" s="27"/>
    </row>
    <row r="30" spans="1:19" ht="15">
      <c r="A30" s="30"/>
      <c r="B30" s="31" t="s">
        <v>20</v>
      </c>
      <c r="C30" s="108">
        <f>O14</f>
        <v>1377410</v>
      </c>
      <c r="D30" s="110">
        <f aca="true" t="shared" si="8" ref="D30:J30">P14</f>
        <v>1030922</v>
      </c>
      <c r="E30" s="108">
        <f t="shared" si="8"/>
        <v>1990067</v>
      </c>
      <c r="F30" s="110">
        <f t="shared" si="8"/>
        <v>2155075</v>
      </c>
      <c r="G30" s="108">
        <f t="shared" si="8"/>
        <v>211575</v>
      </c>
      <c r="H30" s="110">
        <f t="shared" si="8"/>
        <v>172021</v>
      </c>
      <c r="I30" s="108">
        <f t="shared" si="8"/>
        <v>2201642</v>
      </c>
      <c r="J30" s="107">
        <f t="shared" si="8"/>
        <v>2327096</v>
      </c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">
      <c r="A31" s="36"/>
      <c r="B31" s="31" t="s">
        <v>21</v>
      </c>
      <c r="C31" s="109"/>
      <c r="D31" s="288"/>
      <c r="E31" s="109"/>
      <c r="F31" s="288"/>
      <c r="G31" s="109"/>
      <c r="H31" s="288"/>
      <c r="I31" s="109"/>
      <c r="J31" s="287"/>
      <c r="K31" s="1"/>
      <c r="L31" s="27"/>
      <c r="M31" s="27"/>
      <c r="N31" s="27"/>
      <c r="O31" s="27"/>
      <c r="P31" s="27"/>
      <c r="Q31" s="27"/>
      <c r="R31" s="27"/>
      <c r="S31" s="27"/>
    </row>
    <row r="32" spans="1:19" ht="15">
      <c r="A32" s="36"/>
      <c r="B32" s="31"/>
      <c r="C32" s="108"/>
      <c r="D32" s="110"/>
      <c r="E32" s="108"/>
      <c r="F32" s="110"/>
      <c r="G32" s="108"/>
      <c r="H32" s="110"/>
      <c r="I32" s="108"/>
      <c r="J32" s="107"/>
      <c r="K32" s="1"/>
      <c r="L32" s="27"/>
      <c r="M32" s="27"/>
      <c r="N32" s="27"/>
      <c r="O32" s="27"/>
      <c r="P32" s="27"/>
      <c r="Q32" s="27"/>
      <c r="R32" s="27"/>
      <c r="S32" s="27"/>
    </row>
    <row r="33" spans="1:19" ht="15">
      <c r="A33" s="48"/>
      <c r="B33" s="31" t="s">
        <v>22</v>
      </c>
      <c r="C33" s="108">
        <f>O15</f>
        <v>43666</v>
      </c>
      <c r="D33" s="110">
        <f aca="true" t="shared" si="9" ref="D33:J33">P15</f>
        <v>27799</v>
      </c>
      <c r="E33" s="108">
        <f t="shared" si="9"/>
        <v>29790</v>
      </c>
      <c r="F33" s="110">
        <f t="shared" si="9"/>
        <v>53512</v>
      </c>
      <c r="G33" s="108">
        <f t="shared" si="9"/>
        <v>0</v>
      </c>
      <c r="H33" s="110">
        <f t="shared" si="9"/>
        <v>42700</v>
      </c>
      <c r="I33" s="108">
        <f t="shared" si="9"/>
        <v>29790</v>
      </c>
      <c r="J33" s="107">
        <f t="shared" si="9"/>
        <v>96212</v>
      </c>
      <c r="K33" s="1"/>
      <c r="L33" s="27"/>
      <c r="M33" s="27"/>
      <c r="N33" s="27"/>
      <c r="O33" s="27"/>
      <c r="P33" s="27"/>
      <c r="Q33" s="27"/>
      <c r="R33" s="27"/>
      <c r="S33" s="27"/>
    </row>
    <row r="34" spans="1:19" ht="15">
      <c r="A34" s="46"/>
      <c r="B34" s="31" t="s">
        <v>23</v>
      </c>
      <c r="C34" s="108"/>
      <c r="D34" s="107"/>
      <c r="E34" s="110"/>
      <c r="F34" s="107"/>
      <c r="G34" s="110"/>
      <c r="H34" s="107"/>
      <c r="I34" s="110"/>
      <c r="J34" s="107"/>
      <c r="K34" s="1"/>
      <c r="L34" s="27"/>
      <c r="M34" s="27"/>
      <c r="N34" s="27"/>
      <c r="O34" s="27"/>
      <c r="P34" s="27"/>
      <c r="Q34" s="27"/>
      <c r="R34" s="27"/>
      <c r="S34" s="27"/>
    </row>
    <row r="35" spans="1:18" ht="15">
      <c r="A35" s="46"/>
      <c r="B35" s="49"/>
      <c r="C35" s="108"/>
      <c r="D35" s="107"/>
      <c r="E35" s="110"/>
      <c r="F35" s="111"/>
      <c r="G35" s="110"/>
      <c r="H35" s="111"/>
      <c r="I35" s="110"/>
      <c r="J35" s="107"/>
      <c r="K35" s="1"/>
      <c r="L35" s="1"/>
      <c r="M35" s="27"/>
      <c r="N35" s="27"/>
      <c r="O35" s="27"/>
      <c r="P35" s="27"/>
      <c r="Q35" s="4"/>
      <c r="R35" s="4"/>
    </row>
    <row r="36" spans="1:18" ht="24.95" customHeight="1" thickBot="1">
      <c r="A36" s="46"/>
      <c r="B36" s="51" t="s">
        <v>51</v>
      </c>
      <c r="C36" s="112">
        <f aca="true" t="shared" si="10" ref="C36:J36">SUM(C11:C33)</f>
        <v>58474629</v>
      </c>
      <c r="D36" s="113">
        <f t="shared" si="10"/>
        <v>48049256</v>
      </c>
      <c r="E36" s="113">
        <f t="shared" si="10"/>
        <v>25657904</v>
      </c>
      <c r="F36" s="114">
        <f t="shared" si="10"/>
        <v>34656969</v>
      </c>
      <c r="G36" s="115">
        <f t="shared" si="10"/>
        <v>2359646</v>
      </c>
      <c r="H36" s="114">
        <f t="shared" si="10"/>
        <v>2726079</v>
      </c>
      <c r="I36" s="115">
        <f t="shared" si="10"/>
        <v>28017550</v>
      </c>
      <c r="J36" s="113">
        <f t="shared" si="10"/>
        <v>37383048</v>
      </c>
      <c r="K36" s="1"/>
      <c r="L36" s="1"/>
      <c r="M36" s="27"/>
      <c r="N36" s="27"/>
      <c r="O36" s="27"/>
      <c r="P36" s="27"/>
      <c r="Q36" s="4"/>
      <c r="R36" s="4"/>
    </row>
    <row r="37" spans="1:18" ht="15" thickTop="1">
      <c r="A37" s="1"/>
      <c r="B37" s="56"/>
      <c r="C37" s="1"/>
      <c r="D37" s="1"/>
      <c r="E37" s="1"/>
      <c r="F37" s="1"/>
      <c r="G37" s="1"/>
      <c r="H37" s="1"/>
      <c r="I37" s="1"/>
      <c r="J37" s="1"/>
      <c r="K37" s="1"/>
      <c r="L37" s="1"/>
      <c r="M37" s="27"/>
      <c r="N37" s="27"/>
      <c r="O37" s="27"/>
      <c r="P37" s="27"/>
      <c r="Q37" s="4"/>
      <c r="R37" s="4"/>
    </row>
    <row r="38" spans="1:18" ht="14.25">
      <c r="A38" s="1"/>
      <c r="B38" s="27" t="s">
        <v>25</v>
      </c>
      <c r="C38" s="116">
        <f>(C36-I36)/1000000</f>
        <v>30.457079</v>
      </c>
      <c r="D38" s="116">
        <f>(D36-J36)/1000000</f>
        <v>10.666208</v>
      </c>
      <c r="E38" s="1"/>
      <c r="F38" s="1"/>
      <c r="G38" s="1"/>
      <c r="H38" s="1"/>
      <c r="I38" s="1"/>
      <c r="J38" s="1"/>
      <c r="K38" s="1"/>
      <c r="L38" s="1"/>
      <c r="M38" s="27"/>
      <c r="N38" s="27"/>
      <c r="O38" s="27"/>
      <c r="P38" s="27"/>
      <c r="Q38" s="4"/>
      <c r="R38" s="4"/>
    </row>
    <row r="39" spans="1:18" ht="14.25">
      <c r="A39" s="1"/>
      <c r="B39" s="58" t="s">
        <v>26</v>
      </c>
      <c r="C39" s="116">
        <f>(C36-D36)/1000000</f>
        <v>10.425373</v>
      </c>
      <c r="D39" s="1"/>
      <c r="E39" s="116">
        <f>(E36-F36)/1000000</f>
        <v>-8.999065</v>
      </c>
      <c r="F39" s="1"/>
      <c r="G39" s="116">
        <f>(G36-H36)/1000000</f>
        <v>-0.366433</v>
      </c>
      <c r="H39" s="1"/>
      <c r="I39" s="116">
        <f>(I36-J36)/1000000</f>
        <v>-9.365498</v>
      </c>
      <c r="J39" s="1"/>
      <c r="K39" s="1"/>
      <c r="L39" s="1"/>
      <c r="M39" s="27"/>
      <c r="N39" s="27"/>
      <c r="O39" s="27"/>
      <c r="P39" s="27"/>
      <c r="Q39" s="4"/>
      <c r="R39" s="4"/>
    </row>
    <row r="40" spans="1:18" ht="14.25">
      <c r="A40" s="1"/>
      <c r="B40" s="59" t="s">
        <v>27</v>
      </c>
      <c r="C40" s="60">
        <f>-1+(C36/D36)</f>
        <v>0.2169726207623277</v>
      </c>
      <c r="D40" s="1"/>
      <c r="E40" s="60">
        <f>-1+(E36/F36)</f>
        <v>-0.25966105114385507</v>
      </c>
      <c r="F40" s="1"/>
      <c r="G40" s="60">
        <f>-1+(G36/H36)</f>
        <v>-0.1344176012507341</v>
      </c>
      <c r="H40" s="1"/>
      <c r="I40" s="60">
        <f>-1+(I36/J36)</f>
        <v>-0.25052793982983945</v>
      </c>
      <c r="J40" s="1"/>
      <c r="K40" s="1"/>
      <c r="L40" s="1"/>
      <c r="M40" s="27"/>
      <c r="N40" s="27"/>
      <c r="O40" s="27"/>
      <c r="P40" s="27"/>
      <c r="Q40" s="4"/>
      <c r="R40" s="4"/>
    </row>
    <row r="41" spans="1:18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27"/>
      <c r="N41" s="27"/>
      <c r="O41" s="27"/>
      <c r="P41" s="27"/>
      <c r="Q41" s="4"/>
      <c r="R41" s="4"/>
    </row>
    <row r="42" spans="1:18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27"/>
      <c r="N42" s="27"/>
      <c r="O42" s="27"/>
      <c r="P42" s="27"/>
      <c r="Q42" s="4"/>
      <c r="R42" s="4"/>
    </row>
    <row r="43" spans="1:18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27"/>
      <c r="N43" s="27"/>
      <c r="O43" s="27"/>
      <c r="P43" s="27"/>
      <c r="Q43" s="4"/>
      <c r="R43" s="4"/>
    </row>
    <row r="44" spans="1:18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27"/>
      <c r="N44" s="27"/>
      <c r="O44" s="27"/>
      <c r="P44" s="27"/>
      <c r="Q44" s="4"/>
      <c r="R44" s="4"/>
    </row>
    <row r="45" spans="1:18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27"/>
      <c r="N45" s="27"/>
      <c r="O45" s="27"/>
      <c r="P45" s="27"/>
      <c r="Q45" s="4"/>
      <c r="R45" s="4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</sheetData>
  <mergeCells count="2">
    <mergeCell ref="B2:J2"/>
    <mergeCell ref="B1:J1"/>
  </mergeCells>
  <printOptions/>
  <pageMargins left="0.75" right="0.75" top="1.12" bottom="1" header="0.73" footer="0.63"/>
  <pageSetup fitToHeight="1" fitToWidth="1" horizontalDpi="600" verticalDpi="600" orientation="landscape" scale="82" r:id="rId1"/>
  <headerFooter alignWithMargins="0">
    <oddHeader>&amp;C&amp;"Book Antiqua,Regular"-12-</oddHeader>
  </headerFooter>
  <ignoredErrors>
    <ignoredError sqref="D9 F9 H9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workbookViewId="0" topLeftCell="B1">
      <selection activeCell="M5" sqref="M5:V15"/>
    </sheetView>
  </sheetViews>
  <sheetFormatPr defaultColWidth="9.140625" defaultRowHeight="12.75"/>
  <cols>
    <col min="1" max="1" width="4.140625" style="5" customWidth="1"/>
    <col min="2" max="2" width="46.57421875" style="5" customWidth="1"/>
    <col min="3" max="3" width="13.8515625" style="5" customWidth="1"/>
    <col min="4" max="4" width="14.28125" style="5" customWidth="1"/>
    <col min="5" max="6" width="14.57421875" style="5" customWidth="1"/>
    <col min="7" max="7" width="13.00390625" style="5" customWidth="1"/>
    <col min="8" max="8" width="13.421875" style="5" customWidth="1"/>
    <col min="9" max="9" width="14.421875" style="5" customWidth="1"/>
    <col min="10" max="10" width="13.7109375" style="5" customWidth="1"/>
    <col min="11" max="12" width="9.140625" style="5" customWidth="1"/>
    <col min="13" max="13" width="8.421875" style="5" bestFit="1" customWidth="1"/>
    <col min="14" max="14" width="40.28125" style="5" bestFit="1" customWidth="1"/>
    <col min="15" max="15" width="14.7109375" style="5" bestFit="1" customWidth="1"/>
    <col min="16" max="16" width="15.7109375" style="5" bestFit="1" customWidth="1"/>
    <col min="17" max="17" width="15.8515625" style="5" bestFit="1" customWidth="1"/>
    <col min="18" max="18" width="16.8515625" style="5" bestFit="1" customWidth="1"/>
    <col min="19" max="19" width="15.7109375" style="5" bestFit="1" customWidth="1"/>
    <col min="20" max="20" width="16.7109375" style="5" bestFit="1" customWidth="1"/>
    <col min="21" max="21" width="15.57421875" style="5" bestFit="1" customWidth="1"/>
    <col min="22" max="22" width="16.57421875" style="5" bestFit="1" customWidth="1"/>
    <col min="23" max="16384" width="9.140625" style="5" customWidth="1"/>
  </cols>
  <sheetData>
    <row r="1" spans="1:18" ht="15">
      <c r="A1" s="1"/>
      <c r="B1" s="360" t="s">
        <v>147</v>
      </c>
      <c r="C1" s="360"/>
      <c r="D1" s="360"/>
      <c r="E1" s="360"/>
      <c r="F1" s="360"/>
      <c r="G1" s="360"/>
      <c r="H1" s="360"/>
      <c r="I1" s="360"/>
      <c r="J1" s="360"/>
      <c r="K1" s="4"/>
      <c r="L1" s="4"/>
      <c r="M1" s="4"/>
      <c r="N1" s="4"/>
      <c r="O1" s="4"/>
      <c r="P1" s="4"/>
      <c r="Q1" s="4"/>
      <c r="R1" s="4"/>
    </row>
    <row r="2" spans="1:18" ht="15">
      <c r="A2" s="3"/>
      <c r="B2" s="360" t="str">
        <f>"JANUARY - "&amp;UPPER('Table 1'!$M$1)&amp;" "&amp;'Table 1'!$N$1&amp;" WITH THE CORRESPONDING PERIOD OF "&amp;'Table 1'!$O$1</f>
        <v>JANUARY - FEBRUARY  2020 WITH THE CORRESPONDING PERIOD OF 2019</v>
      </c>
      <c r="C2" s="360"/>
      <c r="D2" s="360"/>
      <c r="E2" s="360"/>
      <c r="F2" s="360"/>
      <c r="G2" s="360"/>
      <c r="H2" s="360"/>
      <c r="I2" s="360"/>
      <c r="J2" s="360"/>
      <c r="K2" s="4"/>
      <c r="L2" s="4"/>
      <c r="M2" s="4"/>
      <c r="N2" s="4"/>
      <c r="O2" s="4"/>
      <c r="P2" s="4"/>
      <c r="Q2" s="4"/>
      <c r="R2" s="4"/>
    </row>
    <row r="3" spans="1:18" ht="15">
      <c r="A3" s="3"/>
      <c r="B3" s="6" t="s">
        <v>64</v>
      </c>
      <c r="C3" s="3"/>
      <c r="D3" s="3"/>
      <c r="E3" s="3"/>
      <c r="F3" s="1"/>
      <c r="G3" s="1"/>
      <c r="H3" s="1"/>
      <c r="I3" s="1"/>
      <c r="J3" s="1"/>
      <c r="K3" s="4"/>
      <c r="L3" s="4"/>
      <c r="M3" s="4"/>
      <c r="N3" s="4"/>
      <c r="O3" s="4"/>
      <c r="P3" s="4"/>
      <c r="Q3" s="4"/>
      <c r="R3" s="4"/>
    </row>
    <row r="4" spans="1:18" ht="14.25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7"/>
      <c r="N4" s="4"/>
      <c r="O4" s="4"/>
      <c r="P4" s="4"/>
      <c r="Q4" s="4"/>
      <c r="R4" s="4"/>
    </row>
    <row r="5" spans="1:22" ht="15">
      <c r="A5" s="3"/>
      <c r="B5" s="8"/>
      <c r="C5" s="8"/>
      <c r="D5" s="8"/>
      <c r="E5" s="8"/>
      <c r="F5" s="8"/>
      <c r="G5" s="8"/>
      <c r="H5" s="8"/>
      <c r="I5" s="8"/>
      <c r="J5" s="9" t="s">
        <v>1</v>
      </c>
      <c r="K5" s="4"/>
      <c r="L5" s="4"/>
      <c r="M5" s="339" t="s">
        <v>155</v>
      </c>
      <c r="N5" s="339" t="s">
        <v>156</v>
      </c>
      <c r="O5" s="339" t="s">
        <v>157</v>
      </c>
      <c r="P5" s="339" t="s">
        <v>158</v>
      </c>
      <c r="Q5" s="339" t="s">
        <v>159</v>
      </c>
      <c r="R5" s="339" t="s">
        <v>160</v>
      </c>
      <c r="S5" s="339" t="s">
        <v>161</v>
      </c>
      <c r="T5" s="339" t="s">
        <v>162</v>
      </c>
      <c r="U5" s="339" t="s">
        <v>163</v>
      </c>
      <c r="V5" s="339" t="s">
        <v>164</v>
      </c>
    </row>
    <row r="6" spans="1:22" ht="15.75" thickBot="1">
      <c r="A6" s="1"/>
      <c r="B6" s="10" t="s">
        <v>2</v>
      </c>
      <c r="C6" s="11" t="s">
        <v>3</v>
      </c>
      <c r="D6" s="12"/>
      <c r="E6" s="13"/>
      <c r="F6" s="14"/>
      <c r="G6" s="15" t="s">
        <v>4</v>
      </c>
      <c r="H6" s="13"/>
      <c r="I6" s="14"/>
      <c r="J6" s="16"/>
      <c r="K6" s="4"/>
      <c r="L6" s="4"/>
      <c r="M6" s="340" t="s">
        <v>187</v>
      </c>
      <c r="N6" s="340" t="s">
        <v>188</v>
      </c>
      <c r="O6" s="341">
        <v>19769267</v>
      </c>
      <c r="P6" s="341">
        <v>19218123</v>
      </c>
      <c r="Q6" s="341">
        <v>9440108</v>
      </c>
      <c r="R6" s="341">
        <v>10565578</v>
      </c>
      <c r="S6" s="341">
        <v>98250</v>
      </c>
      <c r="T6" s="341">
        <v>102416</v>
      </c>
      <c r="U6" s="341">
        <v>9538358</v>
      </c>
      <c r="V6" s="341">
        <v>10667994</v>
      </c>
    </row>
    <row r="7" spans="1:22" ht="16.5" thickTop="1">
      <c r="A7" s="1"/>
      <c r="B7" s="19" t="s">
        <v>5</v>
      </c>
      <c r="C7" s="20"/>
      <c r="D7" s="21"/>
      <c r="E7" s="22" t="s">
        <v>6</v>
      </c>
      <c r="F7" s="23"/>
      <c r="G7" s="22" t="s">
        <v>61</v>
      </c>
      <c r="H7" s="23"/>
      <c r="I7" s="22" t="s">
        <v>62</v>
      </c>
      <c r="J7" s="21"/>
      <c r="K7" s="24"/>
      <c r="L7" s="24"/>
      <c r="M7" s="340" t="s">
        <v>189</v>
      </c>
      <c r="N7" s="340" t="s">
        <v>190</v>
      </c>
      <c r="O7" s="341">
        <v>8399690</v>
      </c>
      <c r="P7" s="341">
        <v>5720871</v>
      </c>
      <c r="Q7" s="341">
        <v>1326248</v>
      </c>
      <c r="R7" s="341">
        <v>1871329</v>
      </c>
      <c r="S7" s="341">
        <v>210110</v>
      </c>
      <c r="T7" s="341">
        <v>1404973</v>
      </c>
      <c r="U7" s="341">
        <v>1536358</v>
      </c>
      <c r="V7" s="341">
        <v>3276302</v>
      </c>
    </row>
    <row r="8" spans="1:22" ht="15.75">
      <c r="A8" s="1"/>
      <c r="B8" s="25"/>
      <c r="C8" s="25"/>
      <c r="D8" s="26"/>
      <c r="E8" s="1"/>
      <c r="F8" s="12"/>
      <c r="G8" s="1"/>
      <c r="H8" s="12"/>
      <c r="I8" s="3"/>
      <c r="J8" s="26"/>
      <c r="K8" s="24"/>
      <c r="L8" s="24"/>
      <c r="M8" s="340" t="s">
        <v>191</v>
      </c>
      <c r="N8" s="340" t="s">
        <v>192</v>
      </c>
      <c r="O8" s="341">
        <v>895277</v>
      </c>
      <c r="P8" s="341">
        <v>1136969</v>
      </c>
      <c r="Q8" s="341">
        <v>68731</v>
      </c>
      <c r="R8" s="341">
        <v>117292</v>
      </c>
      <c r="S8" s="341">
        <v>0</v>
      </c>
      <c r="T8" s="341">
        <v>1369</v>
      </c>
      <c r="U8" s="341">
        <v>68731</v>
      </c>
      <c r="V8" s="341">
        <v>118661</v>
      </c>
    </row>
    <row r="9" spans="1:22" ht="15.75">
      <c r="A9" s="27"/>
      <c r="B9" s="320"/>
      <c r="C9" s="85" t="str">
        <f>'Table 1'!$N$1&amp;"*"</f>
        <v>2020*</v>
      </c>
      <c r="D9" s="86">
        <f>'Table 1'!$O$1</f>
        <v>2019</v>
      </c>
      <c r="E9" s="85" t="str">
        <f>'Table 1'!$N$1&amp;"*"</f>
        <v>2020*</v>
      </c>
      <c r="F9" s="86">
        <f>'Table 1'!$O$1</f>
        <v>2019</v>
      </c>
      <c r="G9" s="85" t="str">
        <f>'Table 1'!$N$1&amp;"*"</f>
        <v>2020*</v>
      </c>
      <c r="H9" s="86">
        <f>'Table 1'!$O$1</f>
        <v>2019</v>
      </c>
      <c r="I9" s="85" t="str">
        <f>'Table 1'!$N$1&amp;"*"</f>
        <v>2020*</v>
      </c>
      <c r="J9" s="86">
        <f>'Table 1'!$O$1</f>
        <v>2019</v>
      </c>
      <c r="K9" s="24"/>
      <c r="L9" s="24"/>
      <c r="M9" s="340" t="s">
        <v>193</v>
      </c>
      <c r="N9" s="340" t="s">
        <v>194</v>
      </c>
      <c r="O9" s="341">
        <v>89582513</v>
      </c>
      <c r="P9" s="341">
        <v>57441761</v>
      </c>
      <c r="Q9" s="341">
        <v>7650457</v>
      </c>
      <c r="R9" s="341">
        <v>12424791</v>
      </c>
      <c r="S9" s="341">
        <v>670</v>
      </c>
      <c r="T9" s="341">
        <v>1509</v>
      </c>
      <c r="U9" s="341">
        <v>7651127</v>
      </c>
      <c r="V9" s="341">
        <v>12426300</v>
      </c>
    </row>
    <row r="10" spans="1:22" ht="15.75">
      <c r="A10" s="27"/>
      <c r="B10" s="10"/>
      <c r="C10" s="28"/>
      <c r="D10" s="29"/>
      <c r="E10" s="27"/>
      <c r="F10" s="29"/>
      <c r="G10" s="27"/>
      <c r="H10" s="29"/>
      <c r="I10" s="27"/>
      <c r="J10" s="29"/>
      <c r="K10" s="24"/>
      <c r="L10" s="24"/>
      <c r="M10" s="340" t="s">
        <v>195</v>
      </c>
      <c r="N10" s="340" t="s">
        <v>196</v>
      </c>
      <c r="O10" s="341">
        <v>50179</v>
      </c>
      <c r="P10" s="341">
        <v>23031</v>
      </c>
      <c r="Q10" s="341">
        <v>500669</v>
      </c>
      <c r="R10" s="341">
        <v>521800</v>
      </c>
      <c r="S10" s="341">
        <v>181</v>
      </c>
      <c r="T10" s="341">
        <v>2410</v>
      </c>
      <c r="U10" s="341">
        <v>500850</v>
      </c>
      <c r="V10" s="341">
        <v>524210</v>
      </c>
    </row>
    <row r="11" spans="1:22" ht="15.75">
      <c r="A11" s="30"/>
      <c r="B11" s="31" t="s">
        <v>9</v>
      </c>
      <c r="C11" s="117">
        <f>O6</f>
        <v>19769267</v>
      </c>
      <c r="D11" s="119">
        <f aca="true" t="shared" si="0" ref="D11:J11">P6</f>
        <v>19218123</v>
      </c>
      <c r="E11" s="117">
        <f t="shared" si="0"/>
        <v>9440108</v>
      </c>
      <c r="F11" s="119">
        <f t="shared" si="0"/>
        <v>10565578</v>
      </c>
      <c r="G11" s="117">
        <f t="shared" si="0"/>
        <v>98250</v>
      </c>
      <c r="H11" s="119">
        <f t="shared" si="0"/>
        <v>102416</v>
      </c>
      <c r="I11" s="117">
        <f t="shared" si="0"/>
        <v>9538358</v>
      </c>
      <c r="J11" s="118">
        <f t="shared" si="0"/>
        <v>10667994</v>
      </c>
      <c r="K11" s="24"/>
      <c r="L11" s="35"/>
      <c r="M11" s="340" t="s">
        <v>197</v>
      </c>
      <c r="N11" s="340" t="s">
        <v>198</v>
      </c>
      <c r="O11" s="341">
        <v>4295443</v>
      </c>
      <c r="P11" s="341">
        <v>3412900</v>
      </c>
      <c r="Q11" s="341">
        <v>8815458</v>
      </c>
      <c r="R11" s="341">
        <v>10534358</v>
      </c>
      <c r="S11" s="341">
        <v>3632335</v>
      </c>
      <c r="T11" s="341">
        <v>3289303</v>
      </c>
      <c r="U11" s="341">
        <v>12447793</v>
      </c>
      <c r="V11" s="341">
        <v>13823661</v>
      </c>
    </row>
    <row r="12" spans="1:22" ht="15">
      <c r="A12" s="36"/>
      <c r="B12" s="31"/>
      <c r="C12" s="117"/>
      <c r="D12" s="119"/>
      <c r="E12" s="117"/>
      <c r="F12" s="119"/>
      <c r="G12" s="117"/>
      <c r="H12" s="119"/>
      <c r="I12" s="117"/>
      <c r="J12" s="118"/>
      <c r="K12" s="27"/>
      <c r="L12" s="27"/>
      <c r="M12" s="340" t="s">
        <v>199</v>
      </c>
      <c r="N12" s="340" t="s">
        <v>200</v>
      </c>
      <c r="O12" s="341">
        <v>4952954</v>
      </c>
      <c r="P12" s="341">
        <v>3546831</v>
      </c>
      <c r="Q12" s="341">
        <v>10056712</v>
      </c>
      <c r="R12" s="341">
        <v>13551274</v>
      </c>
      <c r="S12" s="341">
        <v>520329</v>
      </c>
      <c r="T12" s="341">
        <v>423722</v>
      </c>
      <c r="U12" s="341">
        <v>10577041</v>
      </c>
      <c r="V12" s="341">
        <v>13974996</v>
      </c>
    </row>
    <row r="13" spans="1:22" ht="15">
      <c r="A13" s="30"/>
      <c r="B13" s="31" t="s">
        <v>10</v>
      </c>
      <c r="C13" s="117">
        <f>O7</f>
        <v>8399690</v>
      </c>
      <c r="D13" s="119">
        <f aca="true" t="shared" si="1" ref="D13:J13">P7</f>
        <v>5720871</v>
      </c>
      <c r="E13" s="117">
        <f t="shared" si="1"/>
        <v>1326248</v>
      </c>
      <c r="F13" s="119">
        <f t="shared" si="1"/>
        <v>1871329</v>
      </c>
      <c r="G13" s="117">
        <f t="shared" si="1"/>
        <v>210110</v>
      </c>
      <c r="H13" s="119">
        <f t="shared" si="1"/>
        <v>1404973</v>
      </c>
      <c r="I13" s="117">
        <f t="shared" si="1"/>
        <v>1536358</v>
      </c>
      <c r="J13" s="118">
        <f t="shared" si="1"/>
        <v>3276302</v>
      </c>
      <c r="K13" s="27"/>
      <c r="L13" s="36"/>
      <c r="M13" s="340" t="s">
        <v>201</v>
      </c>
      <c r="N13" s="340" t="s">
        <v>202</v>
      </c>
      <c r="O13" s="341">
        <v>1524850</v>
      </c>
      <c r="P13" s="341">
        <v>697164</v>
      </c>
      <c r="Q13" s="341">
        <v>435404</v>
      </c>
      <c r="R13" s="341">
        <v>2197168</v>
      </c>
      <c r="S13" s="341">
        <v>195849</v>
      </c>
      <c r="T13" s="341">
        <v>365669</v>
      </c>
      <c r="U13" s="341">
        <v>631253</v>
      </c>
      <c r="V13" s="341">
        <v>2562837</v>
      </c>
    </row>
    <row r="14" spans="1:22" ht="15">
      <c r="A14" s="36"/>
      <c r="B14" s="31"/>
      <c r="C14" s="117"/>
      <c r="D14" s="119"/>
      <c r="E14" s="117"/>
      <c r="F14" s="119"/>
      <c r="G14" s="117"/>
      <c r="H14" s="119"/>
      <c r="I14" s="117"/>
      <c r="J14" s="118"/>
      <c r="K14" s="30"/>
      <c r="L14" s="30"/>
      <c r="M14" s="340" t="s">
        <v>203</v>
      </c>
      <c r="N14" s="340" t="s">
        <v>204</v>
      </c>
      <c r="O14" s="341">
        <v>2188786</v>
      </c>
      <c r="P14" s="341">
        <v>1705141</v>
      </c>
      <c r="Q14" s="341">
        <v>4807673</v>
      </c>
      <c r="R14" s="341">
        <v>4131435</v>
      </c>
      <c r="S14" s="341">
        <v>396311</v>
      </c>
      <c r="T14" s="341">
        <v>873328</v>
      </c>
      <c r="U14" s="341">
        <v>5203984</v>
      </c>
      <c r="V14" s="341">
        <v>5004763</v>
      </c>
    </row>
    <row r="15" spans="1:22" ht="15">
      <c r="A15" s="30"/>
      <c r="B15" s="31" t="s">
        <v>11</v>
      </c>
      <c r="C15" s="117">
        <f>O8</f>
        <v>895277</v>
      </c>
      <c r="D15" s="119">
        <f aca="true" t="shared" si="2" ref="D15:J15">P8</f>
        <v>1136969</v>
      </c>
      <c r="E15" s="117">
        <f t="shared" si="2"/>
        <v>68731</v>
      </c>
      <c r="F15" s="119">
        <f t="shared" si="2"/>
        <v>117292</v>
      </c>
      <c r="G15" s="117">
        <f t="shared" si="2"/>
        <v>0</v>
      </c>
      <c r="H15" s="119">
        <f t="shared" si="2"/>
        <v>1369</v>
      </c>
      <c r="I15" s="117">
        <f t="shared" si="2"/>
        <v>68731</v>
      </c>
      <c r="J15" s="118">
        <f t="shared" si="2"/>
        <v>118661</v>
      </c>
      <c r="K15" s="36"/>
      <c r="L15" s="36"/>
      <c r="M15" s="340" t="s">
        <v>205</v>
      </c>
      <c r="N15" s="340" t="s">
        <v>206</v>
      </c>
      <c r="O15" s="341">
        <v>91420</v>
      </c>
      <c r="P15" s="341">
        <v>84432</v>
      </c>
      <c r="Q15" s="341">
        <v>84890</v>
      </c>
      <c r="R15" s="341">
        <v>95497</v>
      </c>
      <c r="S15" s="341">
        <v>0</v>
      </c>
      <c r="T15" s="341">
        <v>63400</v>
      </c>
      <c r="U15" s="341">
        <v>84890</v>
      </c>
      <c r="V15" s="341">
        <v>158897</v>
      </c>
    </row>
    <row r="16" spans="1:21" ht="15">
      <c r="A16" s="36"/>
      <c r="B16" s="31" t="s">
        <v>12</v>
      </c>
      <c r="C16" s="121"/>
      <c r="D16" s="123"/>
      <c r="E16" s="121"/>
      <c r="F16" s="123"/>
      <c r="G16" s="121"/>
      <c r="H16" s="123"/>
      <c r="I16" s="121"/>
      <c r="J16" s="120"/>
      <c r="K16" s="39"/>
      <c r="L16" s="39"/>
      <c r="M16" s="7"/>
      <c r="N16" s="7"/>
      <c r="O16" s="7"/>
      <c r="P16" s="7"/>
      <c r="Q16" s="7"/>
      <c r="R16" s="7"/>
      <c r="S16" s="7"/>
      <c r="T16" s="7"/>
      <c r="U16" s="7"/>
    </row>
    <row r="17" spans="1:19" ht="15">
      <c r="A17" s="36"/>
      <c r="B17" s="31"/>
      <c r="C17" s="121"/>
      <c r="D17" s="123"/>
      <c r="E17" s="121"/>
      <c r="F17" s="123"/>
      <c r="G17" s="121"/>
      <c r="H17" s="123"/>
      <c r="I17" s="121"/>
      <c r="J17" s="120"/>
      <c r="K17" s="27"/>
      <c r="L17" s="27"/>
      <c r="M17" s="27"/>
      <c r="N17" s="27"/>
      <c r="O17" s="27"/>
      <c r="P17" s="27"/>
      <c r="Q17" s="27"/>
      <c r="R17" s="27"/>
      <c r="S17" s="27"/>
    </row>
    <row r="18" spans="1:19" ht="15">
      <c r="A18" s="30"/>
      <c r="B18" s="31" t="s">
        <v>13</v>
      </c>
      <c r="C18" s="117">
        <f>O9</f>
        <v>89582513</v>
      </c>
      <c r="D18" s="119">
        <f aca="true" t="shared" si="3" ref="D18:J18">P9</f>
        <v>57441761</v>
      </c>
      <c r="E18" s="117">
        <f t="shared" si="3"/>
        <v>7650457</v>
      </c>
      <c r="F18" s="119">
        <f t="shared" si="3"/>
        <v>12424791</v>
      </c>
      <c r="G18" s="117">
        <f t="shared" si="3"/>
        <v>670</v>
      </c>
      <c r="H18" s="119">
        <f t="shared" si="3"/>
        <v>1509</v>
      </c>
      <c r="I18" s="117">
        <f t="shared" si="3"/>
        <v>7651127</v>
      </c>
      <c r="J18" s="118">
        <f t="shared" si="3"/>
        <v>12426300</v>
      </c>
      <c r="K18" s="27"/>
      <c r="L18" s="27"/>
      <c r="M18" s="27"/>
      <c r="N18" s="27"/>
      <c r="O18" s="27"/>
      <c r="P18" s="27"/>
      <c r="Q18" s="27"/>
      <c r="R18" s="27"/>
      <c r="S18" s="27"/>
    </row>
    <row r="19" spans="1:19" ht="15">
      <c r="A19" s="36"/>
      <c r="B19" s="31" t="s">
        <v>14</v>
      </c>
      <c r="C19" s="122"/>
      <c r="D19" s="290"/>
      <c r="E19" s="122"/>
      <c r="F19" s="290"/>
      <c r="G19" s="122"/>
      <c r="H19" s="290"/>
      <c r="I19" s="122"/>
      <c r="J19" s="289"/>
      <c r="K19" s="27"/>
      <c r="L19" s="27"/>
      <c r="M19" s="27"/>
      <c r="N19" s="27"/>
      <c r="O19" s="27"/>
      <c r="P19" s="27"/>
      <c r="Q19" s="27"/>
      <c r="R19" s="27"/>
      <c r="S19" s="27"/>
    </row>
    <row r="20" spans="1:19" ht="15">
      <c r="A20" s="36"/>
      <c r="B20" s="45"/>
      <c r="C20" s="122"/>
      <c r="D20" s="290"/>
      <c r="E20" s="122"/>
      <c r="F20" s="290"/>
      <c r="G20" s="122"/>
      <c r="H20" s="290"/>
      <c r="I20" s="122"/>
      <c r="J20" s="289"/>
      <c r="K20" s="27"/>
      <c r="L20" s="27"/>
      <c r="M20" s="27"/>
      <c r="N20" s="27"/>
      <c r="O20" s="27"/>
      <c r="P20" s="27"/>
      <c r="Q20" s="27"/>
      <c r="R20" s="27"/>
      <c r="S20" s="27"/>
    </row>
    <row r="21" spans="1:19" ht="15">
      <c r="A21" s="30"/>
      <c r="B21" s="31" t="s">
        <v>15</v>
      </c>
      <c r="C21" s="117">
        <f>O10</f>
        <v>50179</v>
      </c>
      <c r="D21" s="119">
        <f aca="true" t="shared" si="4" ref="D21:J21">P10</f>
        <v>23031</v>
      </c>
      <c r="E21" s="117">
        <f t="shared" si="4"/>
        <v>500669</v>
      </c>
      <c r="F21" s="119">
        <f t="shared" si="4"/>
        <v>521800</v>
      </c>
      <c r="G21" s="117">
        <f t="shared" si="4"/>
        <v>181</v>
      </c>
      <c r="H21" s="119">
        <f t="shared" si="4"/>
        <v>2410</v>
      </c>
      <c r="I21" s="117">
        <f t="shared" si="4"/>
        <v>500850</v>
      </c>
      <c r="J21" s="118">
        <f t="shared" si="4"/>
        <v>524210</v>
      </c>
      <c r="K21" s="27"/>
      <c r="L21" s="27"/>
      <c r="M21" s="27"/>
      <c r="N21" s="27"/>
      <c r="O21" s="27"/>
      <c r="P21" s="27"/>
      <c r="Q21" s="27"/>
      <c r="R21" s="27"/>
      <c r="S21" s="27"/>
    </row>
    <row r="22" spans="1:19" ht="15">
      <c r="A22" s="46"/>
      <c r="B22" s="31"/>
      <c r="C22" s="117"/>
      <c r="D22" s="119"/>
      <c r="E22" s="117"/>
      <c r="F22" s="119"/>
      <c r="G22" s="117"/>
      <c r="H22" s="119"/>
      <c r="I22" s="117"/>
      <c r="J22" s="118"/>
      <c r="K22" s="27"/>
      <c r="L22" s="27"/>
      <c r="M22" s="27"/>
      <c r="N22" s="27"/>
      <c r="O22" s="27"/>
      <c r="P22" s="27"/>
      <c r="Q22" s="27"/>
      <c r="R22" s="27"/>
      <c r="S22" s="27"/>
    </row>
    <row r="23" spans="1:19" ht="15">
      <c r="A23" s="30"/>
      <c r="B23" s="31" t="s">
        <v>16</v>
      </c>
      <c r="C23" s="117">
        <f>O11</f>
        <v>4295443</v>
      </c>
      <c r="D23" s="119">
        <f aca="true" t="shared" si="5" ref="D23:J23">P11</f>
        <v>3412900</v>
      </c>
      <c r="E23" s="117">
        <f t="shared" si="5"/>
        <v>8815458</v>
      </c>
      <c r="F23" s="119">
        <f t="shared" si="5"/>
        <v>10534358</v>
      </c>
      <c r="G23" s="117">
        <f t="shared" si="5"/>
        <v>3632335</v>
      </c>
      <c r="H23" s="119">
        <f t="shared" si="5"/>
        <v>3289303</v>
      </c>
      <c r="I23" s="117">
        <f t="shared" si="5"/>
        <v>12447793</v>
      </c>
      <c r="J23" s="118">
        <f t="shared" si="5"/>
        <v>13823661</v>
      </c>
      <c r="K23" s="27"/>
      <c r="L23" s="27"/>
      <c r="M23" s="27"/>
      <c r="N23" s="27"/>
      <c r="O23" s="27"/>
      <c r="P23" s="27"/>
      <c r="Q23" s="27"/>
      <c r="R23" s="27"/>
      <c r="S23" s="27"/>
    </row>
    <row r="24" spans="1:19" ht="15">
      <c r="A24" s="36"/>
      <c r="B24" s="45"/>
      <c r="C24" s="122"/>
      <c r="D24" s="290"/>
      <c r="E24" s="122"/>
      <c r="F24" s="290"/>
      <c r="G24" s="122"/>
      <c r="H24" s="290"/>
      <c r="I24" s="122"/>
      <c r="J24" s="289"/>
      <c r="K24" s="27"/>
      <c r="L24" s="27"/>
      <c r="M24" s="27"/>
      <c r="N24" s="27"/>
      <c r="O24" s="27"/>
      <c r="P24" s="27"/>
      <c r="Q24" s="27"/>
      <c r="R24" s="27"/>
      <c r="S24" s="27"/>
    </row>
    <row r="25" spans="1:19" ht="15">
      <c r="A25" s="30"/>
      <c r="B25" s="31" t="s">
        <v>17</v>
      </c>
      <c r="C25" s="117">
        <f>O12</f>
        <v>4952954</v>
      </c>
      <c r="D25" s="119">
        <f aca="true" t="shared" si="6" ref="D25:J25">P12</f>
        <v>3546831</v>
      </c>
      <c r="E25" s="117">
        <f t="shared" si="6"/>
        <v>10056712</v>
      </c>
      <c r="F25" s="119">
        <f t="shared" si="6"/>
        <v>13551274</v>
      </c>
      <c r="G25" s="117">
        <f t="shared" si="6"/>
        <v>520329</v>
      </c>
      <c r="H25" s="119">
        <f t="shared" si="6"/>
        <v>423722</v>
      </c>
      <c r="I25" s="117">
        <f t="shared" si="6"/>
        <v>10577041</v>
      </c>
      <c r="J25" s="118">
        <f t="shared" si="6"/>
        <v>13974996</v>
      </c>
      <c r="K25" s="27"/>
      <c r="L25" s="27"/>
      <c r="M25" s="27"/>
      <c r="N25" s="27"/>
      <c r="O25" s="27"/>
      <c r="P25" s="27"/>
      <c r="Q25" s="27"/>
      <c r="R25" s="27"/>
      <c r="S25" s="27"/>
    </row>
    <row r="26" spans="1:19" ht="15">
      <c r="A26" s="36"/>
      <c r="B26" s="31" t="s">
        <v>18</v>
      </c>
      <c r="C26" s="122"/>
      <c r="D26" s="290"/>
      <c r="E26" s="122"/>
      <c r="F26" s="290"/>
      <c r="G26" s="122"/>
      <c r="H26" s="290"/>
      <c r="I26" s="122"/>
      <c r="J26" s="289"/>
      <c r="K26" s="27"/>
      <c r="L26" s="27"/>
      <c r="M26" s="27"/>
      <c r="N26" s="27"/>
      <c r="O26" s="27"/>
      <c r="P26" s="27"/>
      <c r="Q26" s="27"/>
      <c r="R26" s="27"/>
      <c r="S26" s="27"/>
    </row>
    <row r="27" spans="1:19" ht="15">
      <c r="A27" s="36"/>
      <c r="B27" s="31"/>
      <c r="C27" s="122"/>
      <c r="D27" s="290"/>
      <c r="E27" s="122"/>
      <c r="F27" s="290"/>
      <c r="G27" s="122"/>
      <c r="H27" s="290"/>
      <c r="I27" s="122"/>
      <c r="J27" s="289"/>
      <c r="K27" s="27"/>
      <c r="L27" s="27"/>
      <c r="M27" s="27"/>
      <c r="N27" s="27"/>
      <c r="O27" s="27"/>
      <c r="P27" s="27"/>
      <c r="Q27" s="27"/>
      <c r="R27" s="27"/>
      <c r="S27" s="27"/>
    </row>
    <row r="28" spans="1:19" ht="15">
      <c r="A28" s="30"/>
      <c r="B28" s="31" t="s">
        <v>19</v>
      </c>
      <c r="C28" s="117">
        <f>O13</f>
        <v>1524850</v>
      </c>
      <c r="D28" s="119">
        <f aca="true" t="shared" si="7" ref="D28:J28">P13</f>
        <v>697164</v>
      </c>
      <c r="E28" s="117">
        <f t="shared" si="7"/>
        <v>435404</v>
      </c>
      <c r="F28" s="119">
        <f t="shared" si="7"/>
        <v>2197168</v>
      </c>
      <c r="G28" s="117">
        <f t="shared" si="7"/>
        <v>195849</v>
      </c>
      <c r="H28" s="119">
        <f t="shared" si="7"/>
        <v>365669</v>
      </c>
      <c r="I28" s="117">
        <f t="shared" si="7"/>
        <v>631253</v>
      </c>
      <c r="J28" s="118">
        <f t="shared" si="7"/>
        <v>2562837</v>
      </c>
      <c r="K28" s="27"/>
      <c r="L28" s="27"/>
      <c r="M28" s="27"/>
      <c r="N28" s="27"/>
      <c r="O28" s="27"/>
      <c r="P28" s="27"/>
      <c r="Q28" s="27"/>
      <c r="R28" s="27"/>
      <c r="S28" s="27"/>
    </row>
    <row r="29" spans="1:19" ht="15">
      <c r="A29" s="36"/>
      <c r="B29" s="31"/>
      <c r="C29" s="117"/>
      <c r="D29" s="119"/>
      <c r="E29" s="117"/>
      <c r="F29" s="119"/>
      <c r="G29" s="117"/>
      <c r="H29" s="119"/>
      <c r="I29" s="117"/>
      <c r="J29" s="118"/>
      <c r="K29" s="27"/>
      <c r="L29" s="27"/>
      <c r="M29" s="27"/>
      <c r="N29" s="27"/>
      <c r="O29" s="27"/>
      <c r="P29" s="27"/>
      <c r="Q29" s="27"/>
      <c r="R29" s="27"/>
      <c r="S29" s="27"/>
    </row>
    <row r="30" spans="1:19" ht="15">
      <c r="A30" s="30"/>
      <c r="B30" s="31" t="s">
        <v>20</v>
      </c>
      <c r="C30" s="121">
        <f>O14</f>
        <v>2188786</v>
      </c>
      <c r="D30" s="123">
        <f aca="true" t="shared" si="8" ref="D30:J30">P14</f>
        <v>1705141</v>
      </c>
      <c r="E30" s="121">
        <f t="shared" si="8"/>
        <v>4807673</v>
      </c>
      <c r="F30" s="123">
        <f t="shared" si="8"/>
        <v>4131435</v>
      </c>
      <c r="G30" s="121">
        <f t="shared" si="8"/>
        <v>396311</v>
      </c>
      <c r="H30" s="123">
        <f t="shared" si="8"/>
        <v>873328</v>
      </c>
      <c r="I30" s="121">
        <f t="shared" si="8"/>
        <v>5203984</v>
      </c>
      <c r="J30" s="120">
        <f t="shared" si="8"/>
        <v>5004763</v>
      </c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">
      <c r="A31" s="36"/>
      <c r="B31" s="31" t="s">
        <v>21</v>
      </c>
      <c r="C31" s="122"/>
      <c r="D31" s="290"/>
      <c r="E31" s="122"/>
      <c r="F31" s="290"/>
      <c r="G31" s="122"/>
      <c r="H31" s="290"/>
      <c r="I31" s="122"/>
      <c r="J31" s="289"/>
      <c r="K31" s="1"/>
      <c r="L31" s="27"/>
      <c r="M31" s="27"/>
      <c r="N31" s="27"/>
      <c r="O31" s="27"/>
      <c r="P31" s="27"/>
      <c r="Q31" s="27"/>
      <c r="R31" s="27"/>
      <c r="S31" s="27"/>
    </row>
    <row r="32" spans="1:19" ht="15">
      <c r="A32" s="36"/>
      <c r="B32" s="31"/>
      <c r="C32" s="121"/>
      <c r="D32" s="123"/>
      <c r="E32" s="121"/>
      <c r="F32" s="123"/>
      <c r="G32" s="121"/>
      <c r="H32" s="123"/>
      <c r="I32" s="121"/>
      <c r="J32" s="120"/>
      <c r="K32" s="1"/>
      <c r="L32" s="27"/>
      <c r="M32" s="27"/>
      <c r="N32" s="27"/>
      <c r="O32" s="27"/>
      <c r="P32" s="27"/>
      <c r="Q32" s="27"/>
      <c r="R32" s="27"/>
      <c r="S32" s="27"/>
    </row>
    <row r="33" spans="1:19" ht="15">
      <c r="A33" s="48"/>
      <c r="B33" s="31" t="s">
        <v>22</v>
      </c>
      <c r="C33" s="121">
        <f>O15</f>
        <v>91420</v>
      </c>
      <c r="D33" s="123">
        <f aca="true" t="shared" si="9" ref="D33:J33">P15</f>
        <v>84432</v>
      </c>
      <c r="E33" s="121">
        <f t="shared" si="9"/>
        <v>84890</v>
      </c>
      <c r="F33" s="123">
        <f t="shared" si="9"/>
        <v>95497</v>
      </c>
      <c r="G33" s="121">
        <f t="shared" si="9"/>
        <v>0</v>
      </c>
      <c r="H33" s="123">
        <f t="shared" si="9"/>
        <v>63400</v>
      </c>
      <c r="I33" s="121">
        <f t="shared" si="9"/>
        <v>84890</v>
      </c>
      <c r="J33" s="120">
        <f t="shared" si="9"/>
        <v>158897</v>
      </c>
      <c r="K33" s="1"/>
      <c r="L33" s="27"/>
      <c r="M33" s="27"/>
      <c r="N33" s="27"/>
      <c r="O33" s="27"/>
      <c r="P33" s="27"/>
      <c r="Q33" s="27"/>
      <c r="R33" s="27"/>
      <c r="S33" s="27"/>
    </row>
    <row r="34" spans="1:19" ht="15">
      <c r="A34" s="46"/>
      <c r="B34" s="31" t="s">
        <v>23</v>
      </c>
      <c r="C34" s="121"/>
      <c r="D34" s="120"/>
      <c r="E34" s="123"/>
      <c r="F34" s="120"/>
      <c r="G34" s="123"/>
      <c r="H34" s="120"/>
      <c r="I34" s="123"/>
      <c r="J34" s="120"/>
      <c r="K34" s="1"/>
      <c r="L34" s="27"/>
      <c r="M34" s="27"/>
      <c r="N34" s="27"/>
      <c r="O34" s="27"/>
      <c r="P34" s="27"/>
      <c r="Q34" s="27"/>
      <c r="R34" s="27"/>
      <c r="S34" s="27"/>
    </row>
    <row r="35" spans="1:19" ht="15">
      <c r="A35" s="46"/>
      <c r="B35" s="49"/>
      <c r="C35" s="121"/>
      <c r="D35" s="120"/>
      <c r="E35" s="123"/>
      <c r="F35" s="124"/>
      <c r="G35" s="123"/>
      <c r="H35" s="124"/>
      <c r="I35" s="123"/>
      <c r="J35" s="120"/>
      <c r="K35" s="1"/>
      <c r="L35" s="27"/>
      <c r="M35" s="27"/>
      <c r="N35" s="27"/>
      <c r="O35" s="27"/>
      <c r="P35" s="27"/>
      <c r="Q35" s="27"/>
      <c r="R35" s="27"/>
      <c r="S35" s="27"/>
    </row>
    <row r="36" spans="1:19" ht="24.95" customHeight="1" thickBot="1">
      <c r="A36" s="46"/>
      <c r="B36" s="51" t="s">
        <v>51</v>
      </c>
      <c r="C36" s="125">
        <f aca="true" t="shared" si="10" ref="C36:J36">SUM(C11:C33)</f>
        <v>131750379</v>
      </c>
      <c r="D36" s="126">
        <f t="shared" si="10"/>
        <v>92987223</v>
      </c>
      <c r="E36" s="126">
        <f t="shared" si="10"/>
        <v>43186350</v>
      </c>
      <c r="F36" s="127">
        <f t="shared" si="10"/>
        <v>56010522</v>
      </c>
      <c r="G36" s="128">
        <f t="shared" si="10"/>
        <v>5054035</v>
      </c>
      <c r="H36" s="127">
        <f t="shared" si="10"/>
        <v>6528099</v>
      </c>
      <c r="I36" s="128">
        <f t="shared" si="10"/>
        <v>48240385</v>
      </c>
      <c r="J36" s="126">
        <f t="shared" si="10"/>
        <v>62538621</v>
      </c>
      <c r="K36" s="1"/>
      <c r="L36" s="27"/>
      <c r="M36" s="27"/>
      <c r="N36" s="27"/>
      <c r="O36" s="27"/>
      <c r="P36" s="27"/>
      <c r="Q36" s="27"/>
      <c r="R36" s="27"/>
      <c r="S36" s="27"/>
    </row>
    <row r="37" spans="1:18" ht="15" thickTop="1">
      <c r="A37" s="1"/>
      <c r="B37" s="56"/>
      <c r="C37" s="1"/>
      <c r="D37" s="1"/>
      <c r="E37" s="1"/>
      <c r="F37" s="1"/>
      <c r="G37" s="1"/>
      <c r="H37" s="1"/>
      <c r="I37" s="1"/>
      <c r="J37" s="1"/>
      <c r="K37" s="1"/>
      <c r="L37" s="1"/>
      <c r="M37" s="27"/>
      <c r="N37" s="27"/>
      <c r="O37" s="27"/>
      <c r="P37" s="27"/>
      <c r="Q37" s="4"/>
      <c r="R37" s="4"/>
    </row>
    <row r="38" spans="1:18" ht="14.25">
      <c r="A38" s="1"/>
      <c r="B38" s="27" t="s">
        <v>25</v>
      </c>
      <c r="C38" s="129">
        <f>(C36-I36)/1000000</f>
        <v>83.509994</v>
      </c>
      <c r="D38" s="129">
        <f>(D36-J36)/1000000</f>
        <v>30.448602</v>
      </c>
      <c r="E38" s="1"/>
      <c r="F38" s="1"/>
      <c r="G38" s="1"/>
      <c r="H38" s="1"/>
      <c r="I38" s="1"/>
      <c r="J38" s="1"/>
      <c r="K38" s="1"/>
      <c r="L38" s="1"/>
      <c r="M38" s="27"/>
      <c r="N38" s="27"/>
      <c r="O38" s="27"/>
      <c r="P38" s="27"/>
      <c r="Q38" s="4"/>
      <c r="R38" s="4"/>
    </row>
    <row r="39" spans="1:18" ht="14.25">
      <c r="A39" s="1"/>
      <c r="B39" s="58" t="s">
        <v>26</v>
      </c>
      <c r="C39" s="129">
        <f>(C36-D36)/1000000</f>
        <v>38.763156</v>
      </c>
      <c r="D39" s="1"/>
      <c r="E39" s="129">
        <f>(E36-F36)/1000000</f>
        <v>-12.824172</v>
      </c>
      <c r="F39" s="1"/>
      <c r="G39" s="129">
        <f>(G36-H36)/1000000</f>
        <v>-1.474064</v>
      </c>
      <c r="H39" s="1"/>
      <c r="I39" s="129">
        <f>(I36-J36)/1000000</f>
        <v>-14.298236</v>
      </c>
      <c r="J39" s="1"/>
      <c r="K39" s="1"/>
      <c r="L39" s="1"/>
      <c r="M39" s="27"/>
      <c r="N39" s="27"/>
      <c r="O39" s="27"/>
      <c r="P39" s="27"/>
      <c r="Q39" s="4"/>
      <c r="R39" s="4"/>
    </row>
    <row r="40" spans="1:18" ht="14.25">
      <c r="A40" s="1"/>
      <c r="B40" s="59" t="s">
        <v>27</v>
      </c>
      <c r="C40" s="60">
        <f>-1+(C36/D36)</f>
        <v>0.41686540095944147</v>
      </c>
      <c r="D40" s="1"/>
      <c r="E40" s="60">
        <f>-1+(E36/F36)</f>
        <v>-0.22896005147032905</v>
      </c>
      <c r="F40" s="1"/>
      <c r="G40" s="60">
        <f>-1+(G36/H36)</f>
        <v>-0.22580294814769197</v>
      </c>
      <c r="H40" s="1"/>
      <c r="I40" s="60">
        <f>-1+(I36/J36)</f>
        <v>-0.22863049698521498</v>
      </c>
      <c r="J40" s="1"/>
      <c r="K40" s="1"/>
      <c r="L40" s="1"/>
      <c r="M40" s="27"/>
      <c r="N40" s="27"/>
      <c r="O40" s="27"/>
      <c r="P40" s="27"/>
      <c r="Q40" s="4"/>
      <c r="R40" s="4"/>
    </row>
    <row r="41" spans="1:18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27"/>
      <c r="N41" s="27"/>
      <c r="O41" s="27"/>
      <c r="P41" s="27"/>
      <c r="Q41" s="4"/>
      <c r="R41" s="4"/>
    </row>
    <row r="42" spans="1:18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27"/>
      <c r="N42" s="27"/>
      <c r="O42" s="27"/>
      <c r="P42" s="27"/>
      <c r="Q42" s="4"/>
      <c r="R42" s="4"/>
    </row>
    <row r="43" spans="1:18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27"/>
      <c r="N43" s="27"/>
      <c r="O43" s="27"/>
      <c r="P43" s="27"/>
      <c r="Q43" s="4"/>
      <c r="R43" s="4"/>
    </row>
    <row r="44" spans="1:18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27"/>
      <c r="N44" s="27"/>
      <c r="O44" s="27"/>
      <c r="P44" s="27"/>
      <c r="Q44" s="4"/>
      <c r="R44" s="4"/>
    </row>
    <row r="45" spans="1:18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27"/>
      <c r="N45" s="27"/>
      <c r="O45" s="27"/>
      <c r="P45" s="27"/>
      <c r="Q45" s="4"/>
      <c r="R45" s="4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</sheetData>
  <mergeCells count="2">
    <mergeCell ref="B2:J2"/>
    <mergeCell ref="B1:J1"/>
  </mergeCells>
  <printOptions/>
  <pageMargins left="0.75" right="0.75" top="1.12" bottom="1" header="0.73" footer="0.63"/>
  <pageSetup fitToHeight="1" fitToWidth="1" horizontalDpi="600" verticalDpi="600" orientation="landscape" scale="76" r:id="rId1"/>
  <headerFooter alignWithMargins="0">
    <oddHeader>&amp;C&amp;"Book Antiqua,Regular"-13-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6"/>
  <sheetViews>
    <sheetView workbookViewId="0" topLeftCell="H1">
      <selection activeCell="M5" sqref="M5:V18"/>
    </sheetView>
  </sheetViews>
  <sheetFormatPr defaultColWidth="9.140625" defaultRowHeight="12.75"/>
  <cols>
    <col min="1" max="1" width="3.00390625" style="5" customWidth="1"/>
    <col min="2" max="2" width="25.140625" style="5" customWidth="1"/>
    <col min="3" max="3" width="12.421875" style="5" customWidth="1"/>
    <col min="4" max="4" width="12.8515625" style="5" customWidth="1"/>
    <col min="5" max="5" width="12.57421875" style="5" customWidth="1"/>
    <col min="6" max="6" width="12.8515625" style="5" customWidth="1"/>
    <col min="7" max="7" width="12.00390625" style="5" customWidth="1"/>
    <col min="8" max="8" width="11.57421875" style="5" customWidth="1"/>
    <col min="9" max="10" width="12.7109375" style="5" customWidth="1"/>
    <col min="11" max="13" width="9.140625" style="5" customWidth="1"/>
    <col min="14" max="14" width="18.140625" style="5" customWidth="1"/>
    <col min="15" max="16384" width="9.140625" style="5" customWidth="1"/>
  </cols>
  <sheetData>
    <row r="2" spans="3:4" ht="15">
      <c r="C2" s="202"/>
      <c r="D2" s="202"/>
    </row>
    <row r="4" spans="1:14" ht="14.25">
      <c r="A4" s="3"/>
      <c r="B4" s="3"/>
      <c r="C4" s="3"/>
      <c r="D4" s="3"/>
      <c r="E4" s="3"/>
      <c r="F4" s="3"/>
      <c r="G4" s="3"/>
      <c r="H4" s="3"/>
      <c r="I4" s="3"/>
      <c r="J4" s="3"/>
      <c r="N4" s="74"/>
    </row>
    <row r="5" spans="2:22" ht="15">
      <c r="B5" s="2" t="s">
        <v>65</v>
      </c>
      <c r="C5" s="3"/>
      <c r="D5" s="3"/>
      <c r="E5" s="3"/>
      <c r="F5" s="3"/>
      <c r="G5" s="3"/>
      <c r="H5" s="3"/>
      <c r="I5" s="3"/>
      <c r="J5" s="3"/>
      <c r="M5" s="339" t="s">
        <v>177</v>
      </c>
      <c r="N5" s="339" t="s">
        <v>179</v>
      </c>
      <c r="O5" s="339" t="s">
        <v>157</v>
      </c>
      <c r="P5" s="339" t="s">
        <v>158</v>
      </c>
      <c r="Q5" s="339" t="s">
        <v>159</v>
      </c>
      <c r="R5" s="339" t="s">
        <v>160</v>
      </c>
      <c r="S5" s="339" t="s">
        <v>161</v>
      </c>
      <c r="T5" s="339" t="s">
        <v>162</v>
      </c>
      <c r="U5" s="339" t="s">
        <v>163</v>
      </c>
      <c r="V5" s="339" t="s">
        <v>164</v>
      </c>
    </row>
    <row r="6" spans="1:22" ht="14.25" customHeight="1">
      <c r="A6" s="3"/>
      <c r="B6" s="360" t="s">
        <v>85</v>
      </c>
      <c r="C6" s="360"/>
      <c r="D6" s="360"/>
      <c r="E6" s="360"/>
      <c r="F6" s="360"/>
      <c r="G6" s="360"/>
      <c r="H6" s="360"/>
      <c r="I6" s="360"/>
      <c r="J6" s="360"/>
      <c r="M6" s="340" t="s">
        <v>226</v>
      </c>
      <c r="N6" s="340" t="s">
        <v>66</v>
      </c>
      <c r="O6" s="341">
        <v>34003</v>
      </c>
      <c r="P6" s="341">
        <v>16633</v>
      </c>
      <c r="Q6" s="341">
        <v>736691</v>
      </c>
      <c r="R6" s="341">
        <v>1753433</v>
      </c>
      <c r="S6" s="341">
        <v>335370</v>
      </c>
      <c r="T6" s="341">
        <v>463033</v>
      </c>
      <c r="U6" s="341">
        <v>1072061</v>
      </c>
      <c r="V6" s="341">
        <v>2216466</v>
      </c>
    </row>
    <row r="7" spans="1:22" ht="14.25" customHeight="1">
      <c r="A7" s="3"/>
      <c r="B7" s="360" t="str">
        <f>UPPER('Table 1'!$M$1)&amp;" "&amp;'Table 1'!$N$1&amp;" WITH THE CORRESPONDING MONTH OF "&amp;'Table 1'!$O$1</f>
        <v>FEBRUARY  2020 WITH THE CORRESPONDING MONTH OF 2019</v>
      </c>
      <c r="C7" s="360"/>
      <c r="D7" s="360"/>
      <c r="E7" s="360"/>
      <c r="F7" s="360"/>
      <c r="G7" s="360"/>
      <c r="H7" s="360"/>
      <c r="I7" s="360"/>
      <c r="J7" s="360"/>
      <c r="M7" s="340" t="s">
        <v>227</v>
      </c>
      <c r="N7" s="340" t="s">
        <v>67</v>
      </c>
      <c r="O7" s="341">
        <v>42410</v>
      </c>
      <c r="P7" s="341">
        <v>374381</v>
      </c>
      <c r="Q7" s="341">
        <v>221001</v>
      </c>
      <c r="R7" s="341">
        <v>141214</v>
      </c>
      <c r="S7" s="341">
        <v>168</v>
      </c>
      <c r="T7" s="341">
        <v>42349</v>
      </c>
      <c r="U7" s="341">
        <v>221169</v>
      </c>
      <c r="V7" s="341">
        <v>183563</v>
      </c>
    </row>
    <row r="8" spans="1:22" ht="15">
      <c r="A8" s="3"/>
      <c r="B8" s="3"/>
      <c r="C8" s="3"/>
      <c r="D8" s="3"/>
      <c r="E8" s="3"/>
      <c r="F8" s="3"/>
      <c r="G8" s="3"/>
      <c r="H8" s="3"/>
      <c r="I8" s="3"/>
      <c r="J8" s="3"/>
      <c r="M8" s="340" t="s">
        <v>228</v>
      </c>
      <c r="N8" s="340" t="s">
        <v>68</v>
      </c>
      <c r="O8" s="341">
        <v>93254</v>
      </c>
      <c r="P8" s="341">
        <v>62648</v>
      </c>
      <c r="Q8" s="341">
        <v>667197</v>
      </c>
      <c r="R8" s="341">
        <v>1468202</v>
      </c>
      <c r="S8" s="341">
        <v>120047</v>
      </c>
      <c r="T8" s="341">
        <v>202077</v>
      </c>
      <c r="U8" s="341">
        <v>787244</v>
      </c>
      <c r="V8" s="341">
        <v>1670279</v>
      </c>
    </row>
    <row r="9" spans="1:22" ht="15">
      <c r="A9" s="3"/>
      <c r="B9" s="3"/>
      <c r="C9" s="8"/>
      <c r="D9" s="8"/>
      <c r="E9" s="8"/>
      <c r="F9" s="8"/>
      <c r="G9" s="8"/>
      <c r="H9" s="8"/>
      <c r="I9" s="8"/>
      <c r="J9" s="22" t="s">
        <v>31</v>
      </c>
      <c r="M9" s="340" t="s">
        <v>229</v>
      </c>
      <c r="N9" s="340" t="s">
        <v>69</v>
      </c>
      <c r="O9" s="341">
        <v>131486</v>
      </c>
      <c r="P9" s="341">
        <v>74310</v>
      </c>
      <c r="Q9" s="341">
        <v>1213327</v>
      </c>
      <c r="R9" s="341">
        <v>3420808</v>
      </c>
      <c r="S9" s="341">
        <v>380617</v>
      </c>
      <c r="T9" s="341">
        <v>459697</v>
      </c>
      <c r="U9" s="341">
        <v>1593944</v>
      </c>
      <c r="V9" s="341">
        <v>3880505</v>
      </c>
    </row>
    <row r="10" spans="1:22" ht="15.75" thickBot="1">
      <c r="A10" s="3"/>
      <c r="B10" s="75"/>
      <c r="C10" s="130" t="s">
        <v>70</v>
      </c>
      <c r="D10" s="15"/>
      <c r="E10" s="130"/>
      <c r="F10" s="131"/>
      <c r="G10" s="131" t="s">
        <v>71</v>
      </c>
      <c r="H10" s="132"/>
      <c r="I10" s="132"/>
      <c r="J10" s="15"/>
      <c r="M10" s="340" t="s">
        <v>230</v>
      </c>
      <c r="N10" s="340" t="s">
        <v>72</v>
      </c>
      <c r="O10" s="341">
        <v>1220576</v>
      </c>
      <c r="P10" s="341">
        <v>4108233</v>
      </c>
      <c r="Q10" s="341">
        <v>3628461</v>
      </c>
      <c r="R10" s="341">
        <v>4891213</v>
      </c>
      <c r="S10" s="341">
        <v>153215</v>
      </c>
      <c r="T10" s="341">
        <v>59612</v>
      </c>
      <c r="U10" s="341">
        <v>3781676</v>
      </c>
      <c r="V10" s="341">
        <v>4950825</v>
      </c>
    </row>
    <row r="11" spans="1:22" ht="15.75" thickTop="1">
      <c r="A11" s="3"/>
      <c r="B11" s="133" t="s">
        <v>34</v>
      </c>
      <c r="C11" s="22"/>
      <c r="D11" s="81"/>
      <c r="E11" s="22" t="s">
        <v>73</v>
      </c>
      <c r="F11" s="81"/>
      <c r="G11" s="22" t="s">
        <v>7</v>
      </c>
      <c r="H11" s="134"/>
      <c r="I11" s="22" t="s">
        <v>37</v>
      </c>
      <c r="J11" s="81"/>
      <c r="M11" s="340" t="s">
        <v>231</v>
      </c>
      <c r="N11" s="340" t="s">
        <v>74</v>
      </c>
      <c r="O11" s="341">
        <v>0</v>
      </c>
      <c r="P11" s="341">
        <v>57322</v>
      </c>
      <c r="Q11" s="341">
        <v>152455</v>
      </c>
      <c r="R11" s="341">
        <v>6469</v>
      </c>
      <c r="S11" s="341">
        <v>65080</v>
      </c>
      <c r="T11" s="341">
        <v>0</v>
      </c>
      <c r="U11" s="341">
        <v>217535</v>
      </c>
      <c r="V11" s="341">
        <v>6469</v>
      </c>
    </row>
    <row r="12" spans="1:22" ht="15">
      <c r="A12" s="3"/>
      <c r="B12" s="84"/>
      <c r="C12" s="85" t="str">
        <f>'Table 1'!$N$1&amp;"*"</f>
        <v>2020*</v>
      </c>
      <c r="D12" s="86">
        <f>'Table 1'!$O$1</f>
        <v>2019</v>
      </c>
      <c r="E12" s="85" t="str">
        <f>'Table 1'!$N$1&amp;"*"</f>
        <v>2020*</v>
      </c>
      <c r="F12" s="86">
        <f>'Table 1'!$O$1</f>
        <v>2019</v>
      </c>
      <c r="G12" s="85" t="str">
        <f>'Table 1'!$N$1&amp;"*"</f>
        <v>2020*</v>
      </c>
      <c r="H12" s="86">
        <f>'Table 1'!$O$1</f>
        <v>2019</v>
      </c>
      <c r="I12" s="85" t="str">
        <f>'Table 1'!$N$1&amp;"*"</f>
        <v>2020*</v>
      </c>
      <c r="J12" s="86">
        <f>'Table 1'!$O$1</f>
        <v>2019</v>
      </c>
      <c r="M12" s="340" t="s">
        <v>232</v>
      </c>
      <c r="N12" s="340" t="s">
        <v>75</v>
      </c>
      <c r="O12" s="341">
        <v>1945487</v>
      </c>
      <c r="P12" s="341">
        <v>2305038</v>
      </c>
      <c r="Q12" s="341">
        <v>10071258</v>
      </c>
      <c r="R12" s="341">
        <v>3370577</v>
      </c>
      <c r="S12" s="341">
        <v>175384</v>
      </c>
      <c r="T12" s="341">
        <v>153151</v>
      </c>
      <c r="U12" s="341">
        <v>10246642</v>
      </c>
      <c r="V12" s="341">
        <v>3523728</v>
      </c>
    </row>
    <row r="13" spans="1:22" ht="15">
      <c r="A13" s="3"/>
      <c r="B13" s="87"/>
      <c r="C13" s="3"/>
      <c r="D13" s="26"/>
      <c r="E13" s="3"/>
      <c r="F13" s="26"/>
      <c r="G13" s="3"/>
      <c r="H13" s="26"/>
      <c r="I13" s="3"/>
      <c r="J13" s="26"/>
      <c r="M13" s="340" t="s">
        <v>233</v>
      </c>
      <c r="N13" s="340" t="s">
        <v>234</v>
      </c>
      <c r="O13" s="341">
        <v>0</v>
      </c>
      <c r="P13" s="341">
        <v>0</v>
      </c>
      <c r="Q13" s="341">
        <v>1427476</v>
      </c>
      <c r="R13" s="341">
        <v>1857375</v>
      </c>
      <c r="S13" s="341">
        <v>125822</v>
      </c>
      <c r="T13" s="341">
        <v>134023</v>
      </c>
      <c r="U13" s="341">
        <v>1553298</v>
      </c>
      <c r="V13" s="341">
        <v>1991398</v>
      </c>
    </row>
    <row r="14" spans="1:22" ht="15">
      <c r="A14" s="3"/>
      <c r="B14" s="135" t="s">
        <v>66</v>
      </c>
      <c r="C14" s="136">
        <f>O6</f>
        <v>34003</v>
      </c>
      <c r="D14" s="137">
        <f aca="true" t="shared" si="0" ref="D14:J14">P6</f>
        <v>16633</v>
      </c>
      <c r="E14" s="136">
        <f t="shared" si="0"/>
        <v>736691</v>
      </c>
      <c r="F14" s="137">
        <f t="shared" si="0"/>
        <v>1753433</v>
      </c>
      <c r="G14" s="136">
        <f t="shared" si="0"/>
        <v>335370</v>
      </c>
      <c r="H14" s="137">
        <f t="shared" si="0"/>
        <v>463033</v>
      </c>
      <c r="I14" s="136">
        <f t="shared" si="0"/>
        <v>1072061</v>
      </c>
      <c r="J14" s="137">
        <f t="shared" si="0"/>
        <v>2216466</v>
      </c>
      <c r="M14" s="340" t="s">
        <v>235</v>
      </c>
      <c r="N14" s="340" t="s">
        <v>76</v>
      </c>
      <c r="O14" s="341">
        <v>998391</v>
      </c>
      <c r="P14" s="341">
        <v>633029</v>
      </c>
      <c r="Q14" s="341">
        <v>2165144</v>
      </c>
      <c r="R14" s="341">
        <v>2409972</v>
      </c>
      <c r="S14" s="341">
        <v>644144</v>
      </c>
      <c r="T14" s="341">
        <v>667621</v>
      </c>
      <c r="U14" s="341">
        <v>2809288</v>
      </c>
      <c r="V14" s="341">
        <v>3077593</v>
      </c>
    </row>
    <row r="15" spans="1:22" ht="12" customHeight="1">
      <c r="A15" s="3"/>
      <c r="B15" s="135"/>
      <c r="C15" s="136"/>
      <c r="D15" s="137"/>
      <c r="E15" s="136"/>
      <c r="F15" s="137"/>
      <c r="G15" s="136"/>
      <c r="H15" s="137"/>
      <c r="I15" s="136"/>
      <c r="J15" s="137"/>
      <c r="M15" s="340" t="s">
        <v>236</v>
      </c>
      <c r="N15" s="340" t="s">
        <v>237</v>
      </c>
      <c r="O15" s="341">
        <v>0</v>
      </c>
      <c r="P15" s="341">
        <v>317</v>
      </c>
      <c r="Q15" s="341">
        <v>159528</v>
      </c>
      <c r="R15" s="341">
        <v>28941</v>
      </c>
      <c r="S15" s="341">
        <v>7387</v>
      </c>
      <c r="T15" s="341">
        <v>3810</v>
      </c>
      <c r="U15" s="341">
        <v>166915</v>
      </c>
      <c r="V15" s="341">
        <v>32751</v>
      </c>
    </row>
    <row r="16" spans="1:22" ht="15">
      <c r="A16" s="3"/>
      <c r="B16" s="135" t="s">
        <v>67</v>
      </c>
      <c r="C16" s="136">
        <f>O7</f>
        <v>42410</v>
      </c>
      <c r="D16" s="137">
        <f aca="true" t="shared" si="1" ref="D16:J16">P7</f>
        <v>374381</v>
      </c>
      <c r="E16" s="136">
        <f t="shared" si="1"/>
        <v>221001</v>
      </c>
      <c r="F16" s="137">
        <f t="shared" si="1"/>
        <v>141214</v>
      </c>
      <c r="G16" s="136">
        <f t="shared" si="1"/>
        <v>168</v>
      </c>
      <c r="H16" s="137">
        <f t="shared" si="1"/>
        <v>42349</v>
      </c>
      <c r="I16" s="136">
        <f t="shared" si="1"/>
        <v>221169</v>
      </c>
      <c r="J16" s="137">
        <f t="shared" si="1"/>
        <v>183563</v>
      </c>
      <c r="M16" s="340" t="s">
        <v>238</v>
      </c>
      <c r="N16" s="340" t="s">
        <v>77</v>
      </c>
      <c r="O16" s="341">
        <v>131929</v>
      </c>
      <c r="P16" s="341">
        <v>682663</v>
      </c>
      <c r="Q16" s="341">
        <v>354436</v>
      </c>
      <c r="R16" s="341">
        <v>948357</v>
      </c>
      <c r="S16" s="341">
        <v>168</v>
      </c>
      <c r="T16" s="341">
        <v>0</v>
      </c>
      <c r="U16" s="341">
        <v>354604</v>
      </c>
      <c r="V16" s="341">
        <v>948357</v>
      </c>
    </row>
    <row r="17" spans="1:22" ht="12" customHeight="1">
      <c r="A17" s="3"/>
      <c r="B17" s="135"/>
      <c r="C17" s="136"/>
      <c r="D17" s="137"/>
      <c r="E17" s="136"/>
      <c r="F17" s="137"/>
      <c r="G17" s="136"/>
      <c r="H17" s="137"/>
      <c r="I17" s="136"/>
      <c r="J17" s="137"/>
      <c r="M17" s="340" t="s">
        <v>239</v>
      </c>
      <c r="N17" s="340" t="s">
        <v>240</v>
      </c>
      <c r="O17" s="341">
        <v>52673435</v>
      </c>
      <c r="P17" s="341">
        <v>38652165</v>
      </c>
      <c r="Q17" s="341">
        <v>3688272</v>
      </c>
      <c r="R17" s="341">
        <v>13029077</v>
      </c>
      <c r="S17" s="341">
        <v>50089</v>
      </c>
      <c r="T17" s="341">
        <v>146957</v>
      </c>
      <c r="U17" s="341">
        <v>3738361</v>
      </c>
      <c r="V17" s="341">
        <v>13176034</v>
      </c>
    </row>
    <row r="18" spans="1:22" ht="15">
      <c r="A18" s="3"/>
      <c r="B18" s="135" t="s">
        <v>68</v>
      </c>
      <c r="C18" s="136">
        <f>O8</f>
        <v>93254</v>
      </c>
      <c r="D18" s="137">
        <f aca="true" t="shared" si="2" ref="D18:J18">P8</f>
        <v>62648</v>
      </c>
      <c r="E18" s="136">
        <f t="shared" si="2"/>
        <v>667197</v>
      </c>
      <c r="F18" s="137">
        <f t="shared" si="2"/>
        <v>1468202</v>
      </c>
      <c r="G18" s="136">
        <f t="shared" si="2"/>
        <v>120047</v>
      </c>
      <c r="H18" s="137">
        <f t="shared" si="2"/>
        <v>202077</v>
      </c>
      <c r="I18" s="136">
        <f t="shared" si="2"/>
        <v>787244</v>
      </c>
      <c r="J18" s="137">
        <f t="shared" si="2"/>
        <v>1670279</v>
      </c>
      <c r="M18" s="340" t="s">
        <v>241</v>
      </c>
      <c r="N18" s="340" t="s">
        <v>242</v>
      </c>
      <c r="O18" s="341">
        <v>1203658</v>
      </c>
      <c r="P18" s="341">
        <v>1082517</v>
      </c>
      <c r="Q18" s="341">
        <v>1172658</v>
      </c>
      <c r="R18" s="341">
        <v>1331331</v>
      </c>
      <c r="S18" s="341">
        <v>302155</v>
      </c>
      <c r="T18" s="341">
        <v>393749</v>
      </c>
      <c r="U18" s="341">
        <v>1474813</v>
      </c>
      <c r="V18" s="341">
        <v>1725080</v>
      </c>
    </row>
    <row r="19" spans="1:10" ht="12" customHeight="1">
      <c r="A19" s="3"/>
      <c r="B19" s="135"/>
      <c r="C19" s="136"/>
      <c r="D19" s="137"/>
      <c r="E19" s="136"/>
      <c r="F19" s="137"/>
      <c r="G19" s="136"/>
      <c r="H19" s="137"/>
      <c r="I19" s="136"/>
      <c r="J19" s="137"/>
    </row>
    <row r="20" spans="1:10" ht="15">
      <c r="A20" s="3"/>
      <c r="B20" s="135" t="s">
        <v>69</v>
      </c>
      <c r="C20" s="136">
        <f>O9</f>
        <v>131486</v>
      </c>
      <c r="D20" s="137">
        <f aca="true" t="shared" si="3" ref="D20:J20">P9</f>
        <v>74310</v>
      </c>
      <c r="E20" s="136">
        <f t="shared" si="3"/>
        <v>1213327</v>
      </c>
      <c r="F20" s="137">
        <f t="shared" si="3"/>
        <v>3420808</v>
      </c>
      <c r="G20" s="136">
        <f t="shared" si="3"/>
        <v>380617</v>
      </c>
      <c r="H20" s="137">
        <f t="shared" si="3"/>
        <v>459697</v>
      </c>
      <c r="I20" s="136">
        <f t="shared" si="3"/>
        <v>1593944</v>
      </c>
      <c r="J20" s="137">
        <f t="shared" si="3"/>
        <v>3880505</v>
      </c>
    </row>
    <row r="21" spans="1:10" ht="12" customHeight="1">
      <c r="A21" s="3"/>
      <c r="B21" s="135"/>
      <c r="C21" s="136"/>
      <c r="D21" s="137"/>
      <c r="E21" s="136"/>
      <c r="F21" s="137"/>
      <c r="G21" s="136"/>
      <c r="H21" s="137"/>
      <c r="I21" s="136"/>
      <c r="J21" s="137"/>
    </row>
    <row r="22" spans="1:10" ht="15">
      <c r="A22" s="3"/>
      <c r="B22" s="135" t="s">
        <v>72</v>
      </c>
      <c r="C22" s="136">
        <f>O10</f>
        <v>1220576</v>
      </c>
      <c r="D22" s="137">
        <f aca="true" t="shared" si="4" ref="D22:J22">P10</f>
        <v>4108233</v>
      </c>
      <c r="E22" s="136">
        <f t="shared" si="4"/>
        <v>3628461</v>
      </c>
      <c r="F22" s="137">
        <f t="shared" si="4"/>
        <v>4891213</v>
      </c>
      <c r="G22" s="136">
        <f t="shared" si="4"/>
        <v>153215</v>
      </c>
      <c r="H22" s="137">
        <f t="shared" si="4"/>
        <v>59612</v>
      </c>
      <c r="I22" s="136">
        <f t="shared" si="4"/>
        <v>3781676</v>
      </c>
      <c r="J22" s="137">
        <f t="shared" si="4"/>
        <v>4950825</v>
      </c>
    </row>
    <row r="23" spans="1:10" ht="15">
      <c r="A23" s="3"/>
      <c r="B23" s="135"/>
      <c r="C23" s="136"/>
      <c r="D23" s="137"/>
      <c r="E23" s="136"/>
      <c r="F23" s="137"/>
      <c r="G23" s="136"/>
      <c r="H23" s="137"/>
      <c r="I23" s="136"/>
      <c r="J23" s="137"/>
    </row>
    <row r="24" spans="1:10" ht="15" customHeight="1">
      <c r="A24" s="3"/>
      <c r="B24" s="135" t="s">
        <v>74</v>
      </c>
      <c r="C24" s="136">
        <f>O11</f>
        <v>0</v>
      </c>
      <c r="D24" s="137">
        <f aca="true" t="shared" si="5" ref="D24:J24">P11</f>
        <v>57322</v>
      </c>
      <c r="E24" s="136">
        <f t="shared" si="5"/>
        <v>152455</v>
      </c>
      <c r="F24" s="137">
        <f t="shared" si="5"/>
        <v>6469</v>
      </c>
      <c r="G24" s="136">
        <f t="shared" si="5"/>
        <v>65080</v>
      </c>
      <c r="H24" s="137">
        <f t="shared" si="5"/>
        <v>0</v>
      </c>
      <c r="I24" s="136">
        <f t="shared" si="5"/>
        <v>217535</v>
      </c>
      <c r="J24" s="137">
        <f t="shared" si="5"/>
        <v>6469</v>
      </c>
    </row>
    <row r="25" spans="1:10" ht="12" customHeight="1">
      <c r="A25" s="3"/>
      <c r="B25" s="135"/>
      <c r="C25" s="136"/>
      <c r="D25" s="137"/>
      <c r="E25" s="136"/>
      <c r="F25" s="137"/>
      <c r="G25" s="136"/>
      <c r="H25" s="137"/>
      <c r="I25" s="136"/>
      <c r="J25" s="137"/>
    </row>
    <row r="26" spans="1:10" ht="15">
      <c r="A26" s="3"/>
      <c r="B26" s="135" t="s">
        <v>75</v>
      </c>
      <c r="C26" s="136">
        <f>O12</f>
        <v>1945487</v>
      </c>
      <c r="D26" s="137">
        <f aca="true" t="shared" si="6" ref="D26:J26">P12</f>
        <v>2305038</v>
      </c>
      <c r="E26" s="136">
        <f t="shared" si="6"/>
        <v>10071258</v>
      </c>
      <c r="F26" s="137">
        <f t="shared" si="6"/>
        <v>3370577</v>
      </c>
      <c r="G26" s="136">
        <f t="shared" si="6"/>
        <v>175384</v>
      </c>
      <c r="H26" s="137">
        <f t="shared" si="6"/>
        <v>153151</v>
      </c>
      <c r="I26" s="136">
        <f t="shared" si="6"/>
        <v>10246642</v>
      </c>
      <c r="J26" s="137">
        <f t="shared" si="6"/>
        <v>3523728</v>
      </c>
    </row>
    <row r="27" spans="1:10" ht="12" customHeight="1">
      <c r="A27" s="3"/>
      <c r="B27" s="135"/>
      <c r="C27" s="136"/>
      <c r="D27" s="137"/>
      <c r="E27" s="136"/>
      <c r="F27" s="137"/>
      <c r="G27" s="136"/>
      <c r="H27" s="137"/>
      <c r="I27" s="136"/>
      <c r="J27" s="137"/>
    </row>
    <row r="28" spans="1:10" ht="15">
      <c r="A28" s="3"/>
      <c r="B28" s="135" t="s">
        <v>78</v>
      </c>
      <c r="C28" s="136">
        <f>O13</f>
        <v>0</v>
      </c>
      <c r="D28" s="137">
        <f aca="true" t="shared" si="7" ref="D28:J28">P13</f>
        <v>0</v>
      </c>
      <c r="E28" s="136">
        <f t="shared" si="7"/>
        <v>1427476</v>
      </c>
      <c r="F28" s="137">
        <f t="shared" si="7"/>
        <v>1857375</v>
      </c>
      <c r="G28" s="136">
        <f t="shared" si="7"/>
        <v>125822</v>
      </c>
      <c r="H28" s="137">
        <f t="shared" si="7"/>
        <v>134023</v>
      </c>
      <c r="I28" s="136">
        <f t="shared" si="7"/>
        <v>1553298</v>
      </c>
      <c r="J28" s="137">
        <f t="shared" si="7"/>
        <v>1991398</v>
      </c>
    </row>
    <row r="29" spans="1:10" ht="12" customHeight="1">
      <c r="A29" s="3"/>
      <c r="B29" s="135"/>
      <c r="C29" s="136"/>
      <c r="D29" s="137"/>
      <c r="E29" s="136"/>
      <c r="F29" s="137"/>
      <c r="G29" s="136"/>
      <c r="H29" s="137"/>
      <c r="I29" s="136"/>
      <c r="J29" s="137"/>
    </row>
    <row r="30" spans="1:10" ht="15">
      <c r="A30" s="3"/>
      <c r="B30" s="135" t="s">
        <v>76</v>
      </c>
      <c r="C30" s="136">
        <f>O14</f>
        <v>998391</v>
      </c>
      <c r="D30" s="137">
        <f aca="true" t="shared" si="8" ref="D30:J30">P14</f>
        <v>633029</v>
      </c>
      <c r="E30" s="136">
        <f t="shared" si="8"/>
        <v>2165144</v>
      </c>
      <c r="F30" s="137">
        <f t="shared" si="8"/>
        <v>2409972</v>
      </c>
      <c r="G30" s="136">
        <f t="shared" si="8"/>
        <v>644144</v>
      </c>
      <c r="H30" s="137">
        <f t="shared" si="8"/>
        <v>667621</v>
      </c>
      <c r="I30" s="136">
        <f t="shared" si="8"/>
        <v>2809288</v>
      </c>
      <c r="J30" s="137">
        <f t="shared" si="8"/>
        <v>3077593</v>
      </c>
    </row>
    <row r="31" spans="1:10" ht="12" customHeight="1">
      <c r="A31" s="3"/>
      <c r="B31" s="135"/>
      <c r="C31" s="136"/>
      <c r="D31" s="137"/>
      <c r="E31" s="136"/>
      <c r="F31" s="137"/>
      <c r="G31" s="136"/>
      <c r="H31" s="137"/>
      <c r="I31" s="136"/>
      <c r="J31" s="137"/>
    </row>
    <row r="32" spans="1:10" ht="15">
      <c r="A32" s="3"/>
      <c r="B32" s="135" t="s">
        <v>79</v>
      </c>
      <c r="C32" s="136">
        <f>O15</f>
        <v>0</v>
      </c>
      <c r="D32" s="137">
        <f aca="true" t="shared" si="9" ref="D32:J32">P15</f>
        <v>317</v>
      </c>
      <c r="E32" s="136">
        <f t="shared" si="9"/>
        <v>159528</v>
      </c>
      <c r="F32" s="137">
        <f t="shared" si="9"/>
        <v>28941</v>
      </c>
      <c r="G32" s="136">
        <f t="shared" si="9"/>
        <v>7387</v>
      </c>
      <c r="H32" s="137">
        <f t="shared" si="9"/>
        <v>3810</v>
      </c>
      <c r="I32" s="136">
        <f t="shared" si="9"/>
        <v>166915</v>
      </c>
      <c r="J32" s="137">
        <f t="shared" si="9"/>
        <v>32751</v>
      </c>
    </row>
    <row r="33" spans="1:10" ht="12" customHeight="1">
      <c r="A33" s="3"/>
      <c r="B33" s="135"/>
      <c r="C33" s="136"/>
      <c r="D33" s="137"/>
      <c r="E33" s="136"/>
      <c r="F33" s="137"/>
      <c r="G33" s="136"/>
      <c r="H33" s="137"/>
      <c r="I33" s="136"/>
      <c r="J33" s="137"/>
    </row>
    <row r="34" spans="1:10" ht="15">
      <c r="A34" s="3"/>
      <c r="B34" s="135" t="s">
        <v>77</v>
      </c>
      <c r="C34" s="136">
        <f>O16</f>
        <v>131929</v>
      </c>
      <c r="D34" s="137">
        <f aca="true" t="shared" si="10" ref="D34:J34">P16</f>
        <v>682663</v>
      </c>
      <c r="E34" s="136">
        <f t="shared" si="10"/>
        <v>354436</v>
      </c>
      <c r="F34" s="137">
        <f t="shared" si="10"/>
        <v>948357</v>
      </c>
      <c r="G34" s="136">
        <f t="shared" si="10"/>
        <v>168</v>
      </c>
      <c r="H34" s="137">
        <f t="shared" si="10"/>
        <v>0</v>
      </c>
      <c r="I34" s="136">
        <f t="shared" si="10"/>
        <v>354604</v>
      </c>
      <c r="J34" s="137">
        <f t="shared" si="10"/>
        <v>948357</v>
      </c>
    </row>
    <row r="35" spans="1:10" ht="12" customHeight="1">
      <c r="A35" s="3"/>
      <c r="B35" s="139"/>
      <c r="C35" s="136"/>
      <c r="D35" s="137"/>
      <c r="E35" s="136"/>
      <c r="F35" s="137"/>
      <c r="G35" s="136"/>
      <c r="H35" s="137"/>
      <c r="I35" s="136"/>
      <c r="J35" s="137"/>
    </row>
    <row r="36" spans="1:10" ht="15">
      <c r="A36" s="26"/>
      <c r="B36" s="135" t="s">
        <v>80</v>
      </c>
      <c r="C36" s="138">
        <f>O17</f>
        <v>52673435</v>
      </c>
      <c r="D36" s="137">
        <f aca="true" t="shared" si="11" ref="D36:J36">P17</f>
        <v>38652165</v>
      </c>
      <c r="E36" s="138">
        <f t="shared" si="11"/>
        <v>3688272</v>
      </c>
      <c r="F36" s="137">
        <f t="shared" si="11"/>
        <v>13029077</v>
      </c>
      <c r="G36" s="138">
        <f t="shared" si="11"/>
        <v>50089</v>
      </c>
      <c r="H36" s="137">
        <f t="shared" si="11"/>
        <v>146957</v>
      </c>
      <c r="I36" s="138">
        <f t="shared" si="11"/>
        <v>3738361</v>
      </c>
      <c r="J36" s="137">
        <f t="shared" si="11"/>
        <v>13176034</v>
      </c>
    </row>
    <row r="37" spans="1:10" ht="12" customHeight="1">
      <c r="A37" s="3"/>
      <c r="B37" s="139"/>
      <c r="C37" s="138"/>
      <c r="D37" s="137"/>
      <c r="E37" s="138"/>
      <c r="F37" s="137"/>
      <c r="G37" s="138"/>
      <c r="H37" s="137"/>
      <c r="I37" s="138"/>
      <c r="J37" s="137"/>
    </row>
    <row r="38" spans="1:11" ht="15">
      <c r="A38" s="3"/>
      <c r="B38" s="135" t="s">
        <v>81</v>
      </c>
      <c r="C38" s="136">
        <f>O18</f>
        <v>1203658</v>
      </c>
      <c r="D38" s="137">
        <f aca="true" t="shared" si="12" ref="D38:J38">P18</f>
        <v>1082517</v>
      </c>
      <c r="E38" s="136">
        <f t="shared" si="12"/>
        <v>1172658</v>
      </c>
      <c r="F38" s="137">
        <f t="shared" si="12"/>
        <v>1331331</v>
      </c>
      <c r="G38" s="136">
        <f t="shared" si="12"/>
        <v>302155</v>
      </c>
      <c r="H38" s="137">
        <f t="shared" si="12"/>
        <v>393749</v>
      </c>
      <c r="I38" s="136">
        <f t="shared" si="12"/>
        <v>1474813</v>
      </c>
      <c r="J38" s="136">
        <f t="shared" si="12"/>
        <v>1725080</v>
      </c>
      <c r="K38" s="140"/>
    </row>
    <row r="39" spans="1:11" ht="12" customHeight="1">
      <c r="A39" s="3"/>
      <c r="B39" s="133"/>
      <c r="C39" s="141"/>
      <c r="D39" s="142"/>
      <c r="E39" s="141"/>
      <c r="F39" s="142"/>
      <c r="G39" s="141"/>
      <c r="H39" s="142"/>
      <c r="I39" s="143"/>
      <c r="J39" s="142"/>
      <c r="K39" s="4"/>
    </row>
    <row r="40" spans="1:10" ht="15">
      <c r="A40" s="3"/>
      <c r="B40" s="144" t="s">
        <v>82</v>
      </c>
      <c r="C40" s="136">
        <f aca="true" t="shared" si="13" ref="C40:J40">SUM(C14:C38)</f>
        <v>58474629</v>
      </c>
      <c r="D40" s="145">
        <f t="shared" si="13"/>
        <v>48049256</v>
      </c>
      <c r="E40" s="136">
        <f t="shared" si="13"/>
        <v>25657904</v>
      </c>
      <c r="F40" s="145">
        <f t="shared" si="13"/>
        <v>34656969</v>
      </c>
      <c r="G40" s="138">
        <f t="shared" si="13"/>
        <v>2359646</v>
      </c>
      <c r="H40" s="145">
        <f t="shared" si="13"/>
        <v>2726079</v>
      </c>
      <c r="I40" s="138">
        <f t="shared" si="13"/>
        <v>28017550</v>
      </c>
      <c r="J40" s="145">
        <f t="shared" si="13"/>
        <v>37383048</v>
      </c>
    </row>
    <row r="41" spans="1:10" ht="12" customHeight="1">
      <c r="A41" s="3"/>
      <c r="B41" s="135"/>
      <c r="C41" s="136"/>
      <c r="D41" s="137"/>
      <c r="E41" s="138"/>
      <c r="F41" s="137"/>
      <c r="G41" s="138"/>
      <c r="H41" s="137"/>
      <c r="I41" s="136"/>
      <c r="J41" s="137"/>
    </row>
    <row r="42" spans="1:10" ht="15.75" thickBot="1">
      <c r="A42" s="3"/>
      <c r="B42" s="146" t="s">
        <v>83</v>
      </c>
      <c r="C42" s="147">
        <f aca="true" t="shared" si="14" ref="C42:J42">SUM(C14+C18+C20+C28+C30+C32+C38)</f>
        <v>2460792</v>
      </c>
      <c r="D42" s="148">
        <f t="shared" si="14"/>
        <v>1869454</v>
      </c>
      <c r="E42" s="147">
        <f t="shared" si="14"/>
        <v>7542021</v>
      </c>
      <c r="F42" s="148">
        <f t="shared" si="14"/>
        <v>12270062</v>
      </c>
      <c r="G42" s="147">
        <f t="shared" si="14"/>
        <v>1915542</v>
      </c>
      <c r="H42" s="148">
        <f t="shared" si="14"/>
        <v>2324010</v>
      </c>
      <c r="I42" s="147">
        <f t="shared" si="14"/>
        <v>9457563</v>
      </c>
      <c r="J42" s="148">
        <f t="shared" si="14"/>
        <v>14594072</v>
      </c>
    </row>
    <row r="43" ht="15" thickTop="1">
      <c r="A43" s="3"/>
    </row>
    <row r="44" spans="1:11" ht="14.25">
      <c r="A44" s="3"/>
      <c r="B44" s="149"/>
      <c r="C44" s="150"/>
      <c r="D44" s="1"/>
      <c r="E44" s="1"/>
      <c r="F44" s="1"/>
      <c r="G44" s="1"/>
      <c r="H44" s="1"/>
      <c r="I44" s="1"/>
      <c r="J44" s="1"/>
      <c r="K44" s="4"/>
    </row>
    <row r="45" spans="1:11" ht="14.25">
      <c r="A45" s="3"/>
      <c r="B45" s="4"/>
      <c r="C45" s="1"/>
      <c r="D45" s="1"/>
      <c r="E45" s="1"/>
      <c r="F45" s="1"/>
      <c r="G45" s="1"/>
      <c r="H45" s="1"/>
      <c r="I45" s="1"/>
      <c r="J45" s="1"/>
      <c r="K45" s="4"/>
    </row>
    <row r="46" spans="1:11" ht="14.25">
      <c r="A46" s="3"/>
      <c r="B46" s="149"/>
      <c r="C46" s="1"/>
      <c r="D46" s="1"/>
      <c r="E46" s="1"/>
      <c r="F46" s="1"/>
      <c r="G46" s="1"/>
      <c r="H46" s="1"/>
      <c r="I46" s="1"/>
      <c r="J46" s="1"/>
      <c r="K46" s="4"/>
    </row>
  </sheetData>
  <mergeCells count="2">
    <mergeCell ref="B7:J7"/>
    <mergeCell ref="B6:J6"/>
  </mergeCells>
  <printOptions/>
  <pageMargins left="0.75" right="0.75" top="0.73" bottom="0.16" header="0.55" footer="0.16"/>
  <pageSetup horizontalDpi="600" verticalDpi="600" orientation="landscape" scale="90" r:id="rId1"/>
  <headerFooter alignWithMargins="0">
    <oddHeader>&amp;C&amp;"Book Antiqua,Regular"-14-</oddHeader>
  </headerFooter>
  <ignoredErrors>
    <ignoredError sqref="D12:E12 G12 I12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workbookViewId="0" topLeftCell="A67">
      <selection activeCell="A1" sqref="A1:IV65536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scale="51" r:id="rId2"/>
  <headerFooter alignWithMargins="0">
    <oddHeader>&amp;C&amp;"Book Antiqua,Regular"-15-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46"/>
  <sheetViews>
    <sheetView workbookViewId="0" topLeftCell="H1">
      <selection activeCell="M5" sqref="M5:V18"/>
    </sheetView>
  </sheetViews>
  <sheetFormatPr defaultColWidth="9.140625" defaultRowHeight="12.75"/>
  <cols>
    <col min="1" max="1" width="3.00390625" style="5" customWidth="1"/>
    <col min="2" max="2" width="25.140625" style="5" customWidth="1"/>
    <col min="3" max="3" width="13.7109375" style="5" customWidth="1"/>
    <col min="4" max="4" width="13.8515625" style="5" customWidth="1"/>
    <col min="5" max="5" width="13.7109375" style="5" customWidth="1"/>
    <col min="6" max="6" width="14.28125" style="5" customWidth="1"/>
    <col min="7" max="7" width="13.140625" style="5" customWidth="1"/>
    <col min="8" max="8" width="12.7109375" style="5" customWidth="1"/>
    <col min="9" max="9" width="14.28125" style="5" customWidth="1"/>
    <col min="10" max="10" width="14.00390625" style="5" customWidth="1"/>
    <col min="11" max="13" width="9.140625" style="5" customWidth="1"/>
    <col min="14" max="14" width="18.140625" style="5" customWidth="1"/>
    <col min="15" max="15" width="10.00390625" style="5" bestFit="1" customWidth="1"/>
    <col min="16" max="16384" width="9.140625" style="5" customWidth="1"/>
  </cols>
  <sheetData>
    <row r="4" spans="1:14" ht="14.25">
      <c r="A4" s="3"/>
      <c r="B4" s="3"/>
      <c r="C4" s="3"/>
      <c r="D4" s="3"/>
      <c r="E4" s="3"/>
      <c r="F4" s="3"/>
      <c r="G4" s="3"/>
      <c r="H4" s="3"/>
      <c r="I4" s="3"/>
      <c r="J4" s="3"/>
      <c r="N4" s="74"/>
    </row>
    <row r="5" spans="2:22" ht="15">
      <c r="B5" s="2" t="s">
        <v>84</v>
      </c>
      <c r="C5" s="3"/>
      <c r="D5" s="3"/>
      <c r="E5" s="3"/>
      <c r="F5" s="3"/>
      <c r="G5" s="3"/>
      <c r="H5" s="3"/>
      <c r="I5" s="3"/>
      <c r="J5" s="3"/>
      <c r="M5" s="339" t="s">
        <v>177</v>
      </c>
      <c r="N5" s="339" t="s">
        <v>179</v>
      </c>
      <c r="O5" s="339" t="s">
        <v>157</v>
      </c>
      <c r="P5" s="339" t="s">
        <v>158</v>
      </c>
      <c r="Q5" s="339" t="s">
        <v>159</v>
      </c>
      <c r="R5" s="339" t="s">
        <v>160</v>
      </c>
      <c r="S5" s="339" t="s">
        <v>161</v>
      </c>
      <c r="T5" s="339" t="s">
        <v>162</v>
      </c>
      <c r="U5" s="339" t="s">
        <v>163</v>
      </c>
      <c r="V5" s="339" t="s">
        <v>164</v>
      </c>
    </row>
    <row r="6" spans="1:22" ht="14.25" customHeight="1">
      <c r="A6" s="3"/>
      <c r="B6" s="360" t="s">
        <v>85</v>
      </c>
      <c r="C6" s="360"/>
      <c r="D6" s="360"/>
      <c r="E6" s="360"/>
      <c r="F6" s="360"/>
      <c r="G6" s="360"/>
      <c r="H6" s="360"/>
      <c r="I6" s="360"/>
      <c r="J6" s="360"/>
      <c r="M6" s="340" t="s">
        <v>226</v>
      </c>
      <c r="N6" s="340" t="s">
        <v>66</v>
      </c>
      <c r="O6" s="341">
        <v>57093</v>
      </c>
      <c r="P6" s="341">
        <v>19303</v>
      </c>
      <c r="Q6" s="341">
        <v>1979317</v>
      </c>
      <c r="R6" s="341">
        <v>3023907</v>
      </c>
      <c r="S6" s="341">
        <v>862389</v>
      </c>
      <c r="T6" s="341">
        <v>1028833</v>
      </c>
      <c r="U6" s="341">
        <v>2841706</v>
      </c>
      <c r="V6" s="341">
        <v>4052740</v>
      </c>
    </row>
    <row r="7" spans="1:22" ht="14.25" customHeight="1">
      <c r="A7" s="3"/>
      <c r="B7" s="360" t="str">
        <f>"JANUARY - "&amp;UPPER('Table 1'!$M$1)&amp;" "&amp;'Table 1'!$N$1&amp;" WITH THE CORRESPONDING PERIOD OF "&amp;'Table 1'!$O$1</f>
        <v>JANUARY - FEBRUARY  2020 WITH THE CORRESPONDING PERIOD OF 2019</v>
      </c>
      <c r="C7" s="360"/>
      <c r="D7" s="360"/>
      <c r="E7" s="360"/>
      <c r="F7" s="360"/>
      <c r="G7" s="360"/>
      <c r="H7" s="360"/>
      <c r="I7" s="360"/>
      <c r="J7" s="360"/>
      <c r="M7" s="340" t="s">
        <v>227</v>
      </c>
      <c r="N7" s="340" t="s">
        <v>67</v>
      </c>
      <c r="O7" s="341">
        <v>147286</v>
      </c>
      <c r="P7" s="341">
        <v>876851</v>
      </c>
      <c r="Q7" s="341">
        <v>383334</v>
      </c>
      <c r="R7" s="341">
        <v>258902</v>
      </c>
      <c r="S7" s="341">
        <v>34168</v>
      </c>
      <c r="T7" s="341">
        <v>42502</v>
      </c>
      <c r="U7" s="341">
        <v>417502</v>
      </c>
      <c r="V7" s="341">
        <v>301404</v>
      </c>
    </row>
    <row r="8" spans="1:22" ht="15">
      <c r="A8" s="3"/>
      <c r="B8" s="3"/>
      <c r="C8" s="3"/>
      <c r="D8" s="3"/>
      <c r="E8" s="3"/>
      <c r="F8" s="3"/>
      <c r="G8" s="3"/>
      <c r="H8" s="3"/>
      <c r="I8" s="3"/>
      <c r="J8" s="3"/>
      <c r="M8" s="340" t="s">
        <v>228</v>
      </c>
      <c r="N8" s="340" t="s">
        <v>68</v>
      </c>
      <c r="O8" s="341">
        <v>94014</v>
      </c>
      <c r="P8" s="341">
        <v>82542</v>
      </c>
      <c r="Q8" s="341">
        <v>1598255</v>
      </c>
      <c r="R8" s="341">
        <v>2825289</v>
      </c>
      <c r="S8" s="341">
        <v>192956</v>
      </c>
      <c r="T8" s="341">
        <v>705735</v>
      </c>
      <c r="U8" s="341">
        <v>1791211</v>
      </c>
      <c r="V8" s="341">
        <v>3531024</v>
      </c>
    </row>
    <row r="9" spans="1:22" ht="15">
      <c r="A9" s="3"/>
      <c r="B9" s="3"/>
      <c r="C9" s="8"/>
      <c r="D9" s="8"/>
      <c r="E9" s="8"/>
      <c r="F9" s="8"/>
      <c r="G9" s="8"/>
      <c r="H9" s="8"/>
      <c r="I9" s="8"/>
      <c r="J9" s="22" t="s">
        <v>31</v>
      </c>
      <c r="M9" s="340" t="s">
        <v>229</v>
      </c>
      <c r="N9" s="340" t="s">
        <v>69</v>
      </c>
      <c r="O9" s="341">
        <v>198516</v>
      </c>
      <c r="P9" s="341">
        <v>99358</v>
      </c>
      <c r="Q9" s="341">
        <v>2517644</v>
      </c>
      <c r="R9" s="341">
        <v>4731097</v>
      </c>
      <c r="S9" s="341">
        <v>657608</v>
      </c>
      <c r="T9" s="341">
        <v>774521</v>
      </c>
      <c r="U9" s="341">
        <v>3175252</v>
      </c>
      <c r="V9" s="341">
        <v>5505618</v>
      </c>
    </row>
    <row r="10" spans="1:22" ht="15.75" thickBot="1">
      <c r="A10" s="3"/>
      <c r="B10" s="75"/>
      <c r="C10" s="130" t="s">
        <v>70</v>
      </c>
      <c r="D10" s="15"/>
      <c r="E10" s="130"/>
      <c r="F10" s="131"/>
      <c r="G10" s="131" t="s">
        <v>71</v>
      </c>
      <c r="H10" s="132"/>
      <c r="I10" s="132"/>
      <c r="J10" s="15"/>
      <c r="M10" s="340" t="s">
        <v>230</v>
      </c>
      <c r="N10" s="340" t="s">
        <v>72</v>
      </c>
      <c r="O10" s="341">
        <v>2379936</v>
      </c>
      <c r="P10" s="341">
        <v>5786465</v>
      </c>
      <c r="Q10" s="341">
        <v>7656761</v>
      </c>
      <c r="R10" s="341">
        <v>10102108</v>
      </c>
      <c r="S10" s="341">
        <v>256000</v>
      </c>
      <c r="T10" s="341">
        <v>103744</v>
      </c>
      <c r="U10" s="341">
        <v>7912761</v>
      </c>
      <c r="V10" s="341">
        <v>10205852</v>
      </c>
    </row>
    <row r="11" spans="1:22" ht="15.75" thickTop="1">
      <c r="A11" s="3"/>
      <c r="B11" s="133" t="s">
        <v>34</v>
      </c>
      <c r="C11" s="22"/>
      <c r="D11" s="81"/>
      <c r="E11" s="22" t="s">
        <v>73</v>
      </c>
      <c r="F11" s="81"/>
      <c r="G11" s="22" t="s">
        <v>7</v>
      </c>
      <c r="H11" s="134"/>
      <c r="I11" s="22" t="s">
        <v>37</v>
      </c>
      <c r="J11" s="81"/>
      <c r="M11" s="340" t="s">
        <v>231</v>
      </c>
      <c r="N11" s="340" t="s">
        <v>74</v>
      </c>
      <c r="O11" s="341">
        <v>8900</v>
      </c>
      <c r="P11" s="341">
        <v>57787</v>
      </c>
      <c r="Q11" s="341">
        <v>155372</v>
      </c>
      <c r="R11" s="341">
        <v>17169</v>
      </c>
      <c r="S11" s="341">
        <v>65080</v>
      </c>
      <c r="T11" s="341">
        <v>0</v>
      </c>
      <c r="U11" s="341">
        <v>220452</v>
      </c>
      <c r="V11" s="341">
        <v>17169</v>
      </c>
    </row>
    <row r="12" spans="1:22" ht="15">
      <c r="A12" s="3"/>
      <c r="B12" s="84"/>
      <c r="C12" s="85" t="str">
        <f>'Table 1'!$N$1&amp;"*"</f>
        <v>2020*</v>
      </c>
      <c r="D12" s="86">
        <f>'Table 1'!$O$1</f>
        <v>2019</v>
      </c>
      <c r="E12" s="85" t="str">
        <f>'Table 1'!$N$1&amp;"*"</f>
        <v>2020*</v>
      </c>
      <c r="F12" s="86">
        <f>'Table 1'!$O$1</f>
        <v>2019</v>
      </c>
      <c r="G12" s="85" t="str">
        <f>'Table 1'!$N$1&amp;"*"</f>
        <v>2020*</v>
      </c>
      <c r="H12" s="86">
        <f>'Table 1'!$O$1</f>
        <v>2019</v>
      </c>
      <c r="I12" s="85" t="str">
        <f>'Table 1'!$N$1&amp;"*"</f>
        <v>2020*</v>
      </c>
      <c r="J12" s="86">
        <f>'Table 1'!$O$1</f>
        <v>2019</v>
      </c>
      <c r="M12" s="340" t="s">
        <v>232</v>
      </c>
      <c r="N12" s="340" t="s">
        <v>75</v>
      </c>
      <c r="O12" s="341">
        <v>13414834</v>
      </c>
      <c r="P12" s="341">
        <v>4060206</v>
      </c>
      <c r="Q12" s="341">
        <v>13777035</v>
      </c>
      <c r="R12" s="341">
        <v>7224538</v>
      </c>
      <c r="S12" s="341">
        <v>193412</v>
      </c>
      <c r="T12" s="341">
        <v>1079376</v>
      </c>
      <c r="U12" s="341">
        <v>13970447</v>
      </c>
      <c r="V12" s="341">
        <v>8303914</v>
      </c>
    </row>
    <row r="13" spans="1:22" ht="15">
      <c r="A13" s="3"/>
      <c r="B13" s="87"/>
      <c r="C13" s="3"/>
      <c r="D13" s="26"/>
      <c r="E13" s="3"/>
      <c r="F13" s="26"/>
      <c r="G13" s="3"/>
      <c r="H13" s="26"/>
      <c r="I13" s="3"/>
      <c r="J13" s="26"/>
      <c r="M13" s="340" t="s">
        <v>233</v>
      </c>
      <c r="N13" s="340" t="s">
        <v>234</v>
      </c>
      <c r="O13" s="341">
        <v>5334</v>
      </c>
      <c r="P13" s="341">
        <v>6236</v>
      </c>
      <c r="Q13" s="341">
        <v>1794216</v>
      </c>
      <c r="R13" s="341">
        <v>2394273</v>
      </c>
      <c r="S13" s="341">
        <v>306647</v>
      </c>
      <c r="T13" s="341">
        <v>267756</v>
      </c>
      <c r="U13" s="341">
        <v>2100863</v>
      </c>
      <c r="V13" s="341">
        <v>2662029</v>
      </c>
    </row>
    <row r="14" spans="1:22" ht="15">
      <c r="A14" s="3"/>
      <c r="B14" s="135" t="s">
        <v>66</v>
      </c>
      <c r="C14" s="151">
        <f>O6</f>
        <v>57093</v>
      </c>
      <c r="D14" s="152">
        <f aca="true" t="shared" si="0" ref="D14:J14">P6</f>
        <v>19303</v>
      </c>
      <c r="E14" s="151">
        <f t="shared" si="0"/>
        <v>1979317</v>
      </c>
      <c r="F14" s="152">
        <f t="shared" si="0"/>
        <v>3023907</v>
      </c>
      <c r="G14" s="151">
        <f t="shared" si="0"/>
        <v>862389</v>
      </c>
      <c r="H14" s="152">
        <f t="shared" si="0"/>
        <v>1028833</v>
      </c>
      <c r="I14" s="151">
        <f t="shared" si="0"/>
        <v>2841706</v>
      </c>
      <c r="J14" s="152">
        <f t="shared" si="0"/>
        <v>4052740</v>
      </c>
      <c r="M14" s="340" t="s">
        <v>235</v>
      </c>
      <c r="N14" s="340" t="s">
        <v>76</v>
      </c>
      <c r="O14" s="341">
        <v>6485791</v>
      </c>
      <c r="P14" s="341">
        <v>1337225</v>
      </c>
      <c r="Q14" s="341">
        <v>3812815</v>
      </c>
      <c r="R14" s="341">
        <v>4340232</v>
      </c>
      <c r="S14" s="341">
        <v>1418945</v>
      </c>
      <c r="T14" s="341">
        <v>960894</v>
      </c>
      <c r="U14" s="341">
        <v>5231760</v>
      </c>
      <c r="V14" s="341">
        <v>5301126</v>
      </c>
    </row>
    <row r="15" spans="1:22" ht="12" customHeight="1">
      <c r="A15" s="3"/>
      <c r="B15" s="135"/>
      <c r="C15" s="151"/>
      <c r="D15" s="152"/>
      <c r="E15" s="151"/>
      <c r="F15" s="152"/>
      <c r="G15" s="151"/>
      <c r="H15" s="152"/>
      <c r="I15" s="151"/>
      <c r="J15" s="152"/>
      <c r="M15" s="340" t="s">
        <v>236</v>
      </c>
      <c r="N15" s="340" t="s">
        <v>237</v>
      </c>
      <c r="O15" s="341">
        <v>0</v>
      </c>
      <c r="P15" s="341">
        <v>9627</v>
      </c>
      <c r="Q15" s="341">
        <v>181948</v>
      </c>
      <c r="R15" s="341">
        <v>83507</v>
      </c>
      <c r="S15" s="341">
        <v>20444</v>
      </c>
      <c r="T15" s="341">
        <v>13855</v>
      </c>
      <c r="U15" s="341">
        <v>202392</v>
      </c>
      <c r="V15" s="341">
        <v>97362</v>
      </c>
    </row>
    <row r="16" spans="1:22" ht="15">
      <c r="A16" s="3"/>
      <c r="B16" s="135" t="s">
        <v>67</v>
      </c>
      <c r="C16" s="151">
        <f>O7</f>
        <v>147286</v>
      </c>
      <c r="D16" s="152">
        <f aca="true" t="shared" si="1" ref="D16:J16">P7</f>
        <v>876851</v>
      </c>
      <c r="E16" s="151">
        <f t="shared" si="1"/>
        <v>383334</v>
      </c>
      <c r="F16" s="152">
        <f t="shared" si="1"/>
        <v>258902</v>
      </c>
      <c r="G16" s="151">
        <f t="shared" si="1"/>
        <v>34168</v>
      </c>
      <c r="H16" s="152">
        <f t="shared" si="1"/>
        <v>42502</v>
      </c>
      <c r="I16" s="151">
        <f t="shared" si="1"/>
        <v>417502</v>
      </c>
      <c r="J16" s="152">
        <f t="shared" si="1"/>
        <v>301404</v>
      </c>
      <c r="M16" s="340" t="s">
        <v>238</v>
      </c>
      <c r="N16" s="340" t="s">
        <v>77</v>
      </c>
      <c r="O16" s="341">
        <v>617644</v>
      </c>
      <c r="P16" s="341">
        <v>1621928</v>
      </c>
      <c r="Q16" s="341">
        <v>578424</v>
      </c>
      <c r="R16" s="341">
        <v>1717526</v>
      </c>
      <c r="S16" s="341">
        <v>21585</v>
      </c>
      <c r="T16" s="341">
        <v>30</v>
      </c>
      <c r="U16" s="341">
        <v>600009</v>
      </c>
      <c r="V16" s="341">
        <v>1717556</v>
      </c>
    </row>
    <row r="17" spans="1:22" ht="12" customHeight="1">
      <c r="A17" s="3"/>
      <c r="B17" s="135"/>
      <c r="C17" s="151"/>
      <c r="D17" s="152"/>
      <c r="E17" s="151"/>
      <c r="F17" s="152"/>
      <c r="G17" s="151"/>
      <c r="H17" s="152"/>
      <c r="I17" s="151"/>
      <c r="J17" s="152"/>
      <c r="M17" s="340" t="s">
        <v>239</v>
      </c>
      <c r="N17" s="340" t="s">
        <v>240</v>
      </c>
      <c r="O17" s="341">
        <v>105805638</v>
      </c>
      <c r="P17" s="341">
        <v>76828459</v>
      </c>
      <c r="Q17" s="341">
        <v>6472151</v>
      </c>
      <c r="R17" s="341">
        <v>17006998</v>
      </c>
      <c r="S17" s="341">
        <v>65876</v>
      </c>
      <c r="T17" s="341">
        <v>300154</v>
      </c>
      <c r="U17" s="341">
        <v>6538027</v>
      </c>
      <c r="V17" s="341">
        <v>17307152</v>
      </c>
    </row>
    <row r="18" spans="1:22" ht="15">
      <c r="A18" s="3"/>
      <c r="B18" s="135" t="s">
        <v>68</v>
      </c>
      <c r="C18" s="151">
        <f>O8</f>
        <v>94014</v>
      </c>
      <c r="D18" s="152">
        <f aca="true" t="shared" si="2" ref="D18:J18">P8</f>
        <v>82542</v>
      </c>
      <c r="E18" s="151">
        <f t="shared" si="2"/>
        <v>1598255</v>
      </c>
      <c r="F18" s="152">
        <f t="shared" si="2"/>
        <v>2825289</v>
      </c>
      <c r="G18" s="151">
        <f t="shared" si="2"/>
        <v>192956</v>
      </c>
      <c r="H18" s="152">
        <f t="shared" si="2"/>
        <v>705735</v>
      </c>
      <c r="I18" s="151">
        <f t="shared" si="2"/>
        <v>1791211</v>
      </c>
      <c r="J18" s="152">
        <f t="shared" si="2"/>
        <v>3531024</v>
      </c>
      <c r="M18" s="340" t="s">
        <v>241</v>
      </c>
      <c r="N18" s="340" t="s">
        <v>242</v>
      </c>
      <c r="O18" s="341">
        <v>2535393</v>
      </c>
      <c r="P18" s="341">
        <v>2201236</v>
      </c>
      <c r="Q18" s="341">
        <v>2279078</v>
      </c>
      <c r="R18" s="341">
        <v>2284976</v>
      </c>
      <c r="S18" s="341">
        <v>958925</v>
      </c>
      <c r="T18" s="341">
        <v>1250699</v>
      </c>
      <c r="U18" s="341">
        <v>3238003</v>
      </c>
      <c r="V18" s="341">
        <v>3535675</v>
      </c>
    </row>
    <row r="19" spans="1:10" ht="12" customHeight="1">
      <c r="A19" s="3"/>
      <c r="B19" s="135"/>
      <c r="C19" s="151"/>
      <c r="D19" s="152"/>
      <c r="E19" s="151"/>
      <c r="F19" s="152"/>
      <c r="G19" s="151"/>
      <c r="H19" s="152"/>
      <c r="I19" s="151"/>
      <c r="J19" s="152"/>
    </row>
    <row r="20" spans="1:10" ht="15">
      <c r="A20" s="3"/>
      <c r="B20" s="135" t="s">
        <v>69</v>
      </c>
      <c r="C20" s="151">
        <f>O9</f>
        <v>198516</v>
      </c>
      <c r="D20" s="152">
        <f aca="true" t="shared" si="3" ref="D20:J20">P9</f>
        <v>99358</v>
      </c>
      <c r="E20" s="151">
        <f t="shared" si="3"/>
        <v>2517644</v>
      </c>
      <c r="F20" s="152">
        <f t="shared" si="3"/>
        <v>4731097</v>
      </c>
      <c r="G20" s="151">
        <f t="shared" si="3"/>
        <v>657608</v>
      </c>
      <c r="H20" s="152">
        <f t="shared" si="3"/>
        <v>774521</v>
      </c>
      <c r="I20" s="151">
        <f t="shared" si="3"/>
        <v>3175252</v>
      </c>
      <c r="J20" s="152">
        <f t="shared" si="3"/>
        <v>5505618</v>
      </c>
    </row>
    <row r="21" spans="1:10" ht="12" customHeight="1">
      <c r="A21" s="3"/>
      <c r="B21" s="135"/>
      <c r="C21" s="151"/>
      <c r="D21" s="152"/>
      <c r="E21" s="151"/>
      <c r="F21" s="152"/>
      <c r="G21" s="151"/>
      <c r="H21" s="152"/>
      <c r="I21" s="151"/>
      <c r="J21" s="152"/>
    </row>
    <row r="22" spans="1:10" ht="15">
      <c r="A22" s="3"/>
      <c r="B22" s="135" t="s">
        <v>72</v>
      </c>
      <c r="C22" s="151">
        <f>O10</f>
        <v>2379936</v>
      </c>
      <c r="D22" s="152">
        <f aca="true" t="shared" si="4" ref="D22:J22">P10</f>
        <v>5786465</v>
      </c>
      <c r="E22" s="151">
        <f t="shared" si="4"/>
        <v>7656761</v>
      </c>
      <c r="F22" s="152">
        <f t="shared" si="4"/>
        <v>10102108</v>
      </c>
      <c r="G22" s="151">
        <f t="shared" si="4"/>
        <v>256000</v>
      </c>
      <c r="H22" s="152">
        <f t="shared" si="4"/>
        <v>103744</v>
      </c>
      <c r="I22" s="151">
        <f t="shared" si="4"/>
        <v>7912761</v>
      </c>
      <c r="J22" s="152">
        <f t="shared" si="4"/>
        <v>10205852</v>
      </c>
    </row>
    <row r="23" spans="1:10" ht="15">
      <c r="A23" s="3"/>
      <c r="B23" s="135"/>
      <c r="C23" s="151"/>
      <c r="D23" s="152"/>
      <c r="E23" s="151"/>
      <c r="F23" s="152"/>
      <c r="G23" s="151"/>
      <c r="H23" s="152"/>
      <c r="I23" s="151"/>
      <c r="J23" s="152"/>
    </row>
    <row r="24" spans="1:10" ht="15" customHeight="1">
      <c r="A24" s="3"/>
      <c r="B24" s="135" t="s">
        <v>74</v>
      </c>
      <c r="C24" s="151">
        <f>O11</f>
        <v>8900</v>
      </c>
      <c r="D24" s="152">
        <f aca="true" t="shared" si="5" ref="D24:J24">P11</f>
        <v>57787</v>
      </c>
      <c r="E24" s="151">
        <f t="shared" si="5"/>
        <v>155372</v>
      </c>
      <c r="F24" s="152">
        <f t="shared" si="5"/>
        <v>17169</v>
      </c>
      <c r="G24" s="151">
        <f t="shared" si="5"/>
        <v>65080</v>
      </c>
      <c r="H24" s="152">
        <f t="shared" si="5"/>
        <v>0</v>
      </c>
      <c r="I24" s="151">
        <f t="shared" si="5"/>
        <v>220452</v>
      </c>
      <c r="J24" s="152">
        <f t="shared" si="5"/>
        <v>17169</v>
      </c>
    </row>
    <row r="25" spans="1:10" ht="12" customHeight="1">
      <c r="A25" s="3"/>
      <c r="B25" s="135"/>
      <c r="C25" s="151"/>
      <c r="D25" s="152"/>
      <c r="E25" s="151"/>
      <c r="F25" s="152"/>
      <c r="G25" s="151"/>
      <c r="H25" s="152"/>
      <c r="I25" s="151"/>
      <c r="J25" s="152"/>
    </row>
    <row r="26" spans="1:10" ht="15">
      <c r="A26" s="3"/>
      <c r="B26" s="135" t="s">
        <v>75</v>
      </c>
      <c r="C26" s="151">
        <f>O12</f>
        <v>13414834</v>
      </c>
      <c r="D26" s="152">
        <f aca="true" t="shared" si="6" ref="D26:J26">P12</f>
        <v>4060206</v>
      </c>
      <c r="E26" s="151">
        <f t="shared" si="6"/>
        <v>13777035</v>
      </c>
      <c r="F26" s="152">
        <f t="shared" si="6"/>
        <v>7224538</v>
      </c>
      <c r="G26" s="151">
        <f t="shared" si="6"/>
        <v>193412</v>
      </c>
      <c r="H26" s="152">
        <f t="shared" si="6"/>
        <v>1079376</v>
      </c>
      <c r="I26" s="151">
        <f t="shared" si="6"/>
        <v>13970447</v>
      </c>
      <c r="J26" s="152">
        <f t="shared" si="6"/>
        <v>8303914</v>
      </c>
    </row>
    <row r="27" spans="1:10" ht="12" customHeight="1">
      <c r="A27" s="3"/>
      <c r="B27" s="135"/>
      <c r="C27" s="151"/>
      <c r="D27" s="152"/>
      <c r="E27" s="151"/>
      <c r="F27" s="152"/>
      <c r="G27" s="151"/>
      <c r="H27" s="152"/>
      <c r="I27" s="151"/>
      <c r="J27" s="152"/>
    </row>
    <row r="28" spans="1:10" ht="15">
      <c r="A28" s="3"/>
      <c r="B28" s="135" t="s">
        <v>78</v>
      </c>
      <c r="C28" s="151">
        <f>O13</f>
        <v>5334</v>
      </c>
      <c r="D28" s="152">
        <f aca="true" t="shared" si="7" ref="D28:J28">P13</f>
        <v>6236</v>
      </c>
      <c r="E28" s="151">
        <f t="shared" si="7"/>
        <v>1794216</v>
      </c>
      <c r="F28" s="152">
        <f t="shared" si="7"/>
        <v>2394273</v>
      </c>
      <c r="G28" s="151">
        <f t="shared" si="7"/>
        <v>306647</v>
      </c>
      <c r="H28" s="152">
        <f t="shared" si="7"/>
        <v>267756</v>
      </c>
      <c r="I28" s="151">
        <f t="shared" si="7"/>
        <v>2100863</v>
      </c>
      <c r="J28" s="152">
        <f t="shared" si="7"/>
        <v>2662029</v>
      </c>
    </row>
    <row r="29" spans="1:10" ht="12" customHeight="1">
      <c r="A29" s="3"/>
      <c r="B29" s="135"/>
      <c r="C29" s="151"/>
      <c r="D29" s="152"/>
      <c r="E29" s="151"/>
      <c r="F29" s="152"/>
      <c r="G29" s="151"/>
      <c r="H29" s="152"/>
      <c r="I29" s="151"/>
      <c r="J29" s="152"/>
    </row>
    <row r="30" spans="1:10" ht="15">
      <c r="A30" s="3"/>
      <c r="B30" s="135" t="s">
        <v>76</v>
      </c>
      <c r="C30" s="151">
        <f>O14</f>
        <v>6485791</v>
      </c>
      <c r="D30" s="152">
        <f aca="true" t="shared" si="8" ref="D30:J30">P14</f>
        <v>1337225</v>
      </c>
      <c r="E30" s="151">
        <f t="shared" si="8"/>
        <v>3812815</v>
      </c>
      <c r="F30" s="152">
        <f t="shared" si="8"/>
        <v>4340232</v>
      </c>
      <c r="G30" s="151">
        <f t="shared" si="8"/>
        <v>1418945</v>
      </c>
      <c r="H30" s="152">
        <f t="shared" si="8"/>
        <v>960894</v>
      </c>
      <c r="I30" s="151">
        <f t="shared" si="8"/>
        <v>5231760</v>
      </c>
      <c r="J30" s="152">
        <f t="shared" si="8"/>
        <v>5301126</v>
      </c>
    </row>
    <row r="31" spans="1:10" ht="12" customHeight="1">
      <c r="A31" s="3"/>
      <c r="B31" s="135"/>
      <c r="C31" s="151"/>
      <c r="D31" s="152"/>
      <c r="E31" s="151"/>
      <c r="F31" s="152"/>
      <c r="G31" s="151"/>
      <c r="H31" s="152"/>
      <c r="I31" s="151"/>
      <c r="J31" s="152"/>
    </row>
    <row r="32" spans="1:10" ht="15">
      <c r="A32" s="3"/>
      <c r="B32" s="135" t="s">
        <v>79</v>
      </c>
      <c r="C32" s="151">
        <f>O15</f>
        <v>0</v>
      </c>
      <c r="D32" s="152">
        <f aca="true" t="shared" si="9" ref="D32:J32">P15</f>
        <v>9627</v>
      </c>
      <c r="E32" s="151">
        <f t="shared" si="9"/>
        <v>181948</v>
      </c>
      <c r="F32" s="152">
        <f t="shared" si="9"/>
        <v>83507</v>
      </c>
      <c r="G32" s="151">
        <f t="shared" si="9"/>
        <v>20444</v>
      </c>
      <c r="H32" s="152">
        <f t="shared" si="9"/>
        <v>13855</v>
      </c>
      <c r="I32" s="151">
        <f t="shared" si="9"/>
        <v>202392</v>
      </c>
      <c r="J32" s="152">
        <f t="shared" si="9"/>
        <v>97362</v>
      </c>
    </row>
    <row r="33" spans="1:10" ht="12" customHeight="1">
      <c r="A33" s="3"/>
      <c r="B33" s="135"/>
      <c r="C33" s="151"/>
      <c r="D33" s="152"/>
      <c r="E33" s="151"/>
      <c r="F33" s="152"/>
      <c r="G33" s="151"/>
      <c r="H33" s="152"/>
      <c r="I33" s="151"/>
      <c r="J33" s="152"/>
    </row>
    <row r="34" spans="1:10" ht="15">
      <c r="A34" s="3"/>
      <c r="B34" s="135" t="s">
        <v>77</v>
      </c>
      <c r="C34" s="151">
        <f>O16</f>
        <v>617644</v>
      </c>
      <c r="D34" s="152">
        <f aca="true" t="shared" si="10" ref="D34:J34">P16</f>
        <v>1621928</v>
      </c>
      <c r="E34" s="151">
        <f t="shared" si="10"/>
        <v>578424</v>
      </c>
      <c r="F34" s="152">
        <f t="shared" si="10"/>
        <v>1717526</v>
      </c>
      <c r="G34" s="151">
        <f t="shared" si="10"/>
        <v>21585</v>
      </c>
      <c r="H34" s="152">
        <f t="shared" si="10"/>
        <v>30</v>
      </c>
      <c r="I34" s="151">
        <f t="shared" si="10"/>
        <v>600009</v>
      </c>
      <c r="J34" s="152">
        <f t="shared" si="10"/>
        <v>1717556</v>
      </c>
    </row>
    <row r="35" spans="1:10" ht="12" customHeight="1">
      <c r="A35" s="3"/>
      <c r="B35" s="139"/>
      <c r="C35" s="151"/>
      <c r="D35" s="152"/>
      <c r="E35" s="151"/>
      <c r="F35" s="152"/>
      <c r="G35" s="151"/>
      <c r="H35" s="152"/>
      <c r="I35" s="151"/>
      <c r="J35" s="152"/>
    </row>
    <row r="36" spans="1:10" ht="15">
      <c r="A36" s="26"/>
      <c r="B36" s="135" t="s">
        <v>86</v>
      </c>
      <c r="C36" s="153">
        <f>O17</f>
        <v>105805638</v>
      </c>
      <c r="D36" s="152">
        <f aca="true" t="shared" si="11" ref="D36:J36">P17</f>
        <v>76828459</v>
      </c>
      <c r="E36" s="153">
        <f t="shared" si="11"/>
        <v>6472151</v>
      </c>
      <c r="F36" s="152">
        <f t="shared" si="11"/>
        <v>17006998</v>
      </c>
      <c r="G36" s="153">
        <f t="shared" si="11"/>
        <v>65876</v>
      </c>
      <c r="H36" s="152">
        <f t="shared" si="11"/>
        <v>300154</v>
      </c>
      <c r="I36" s="153">
        <f t="shared" si="11"/>
        <v>6538027</v>
      </c>
      <c r="J36" s="152">
        <f t="shared" si="11"/>
        <v>17307152</v>
      </c>
    </row>
    <row r="37" spans="1:10" ht="12" customHeight="1">
      <c r="A37" s="3"/>
      <c r="B37" s="139"/>
      <c r="C37" s="153"/>
      <c r="D37" s="152"/>
      <c r="E37" s="153"/>
      <c r="F37" s="152"/>
      <c r="G37" s="153"/>
      <c r="H37" s="152"/>
      <c r="I37" s="153"/>
      <c r="J37" s="152"/>
    </row>
    <row r="38" spans="1:11" ht="15">
      <c r="A38" s="3"/>
      <c r="B38" s="135" t="s">
        <v>81</v>
      </c>
      <c r="C38" s="151">
        <f>O18</f>
        <v>2535393</v>
      </c>
      <c r="D38" s="152">
        <f aca="true" t="shared" si="12" ref="D38:J38">P18</f>
        <v>2201236</v>
      </c>
      <c r="E38" s="151">
        <f t="shared" si="12"/>
        <v>2279078</v>
      </c>
      <c r="F38" s="152">
        <f t="shared" si="12"/>
        <v>2284976</v>
      </c>
      <c r="G38" s="151">
        <f t="shared" si="12"/>
        <v>958925</v>
      </c>
      <c r="H38" s="152">
        <f t="shared" si="12"/>
        <v>1250699</v>
      </c>
      <c r="I38" s="151">
        <f t="shared" si="12"/>
        <v>3238003</v>
      </c>
      <c r="J38" s="151">
        <f t="shared" si="12"/>
        <v>3535675</v>
      </c>
      <c r="K38" s="140"/>
    </row>
    <row r="39" spans="1:11" ht="12" customHeight="1">
      <c r="A39" s="3"/>
      <c r="B39" s="133"/>
      <c r="C39" s="154"/>
      <c r="D39" s="155"/>
      <c r="E39" s="154"/>
      <c r="F39" s="155"/>
      <c r="G39" s="154"/>
      <c r="H39" s="155"/>
      <c r="I39" s="156"/>
      <c r="J39" s="155"/>
      <c r="K39" s="4"/>
    </row>
    <row r="40" spans="1:10" ht="15">
      <c r="A40" s="3"/>
      <c r="B40" s="144" t="s">
        <v>82</v>
      </c>
      <c r="C40" s="151">
        <f aca="true" t="shared" si="13" ref="C40:J40">SUM(C14:C38)</f>
        <v>131750379</v>
      </c>
      <c r="D40" s="157">
        <f t="shared" si="13"/>
        <v>92987223</v>
      </c>
      <c r="E40" s="151">
        <f t="shared" si="13"/>
        <v>43186350</v>
      </c>
      <c r="F40" s="157">
        <f t="shared" si="13"/>
        <v>56010522</v>
      </c>
      <c r="G40" s="153">
        <f t="shared" si="13"/>
        <v>5054035</v>
      </c>
      <c r="H40" s="157">
        <f t="shared" si="13"/>
        <v>6528099</v>
      </c>
      <c r="I40" s="153">
        <f t="shared" si="13"/>
        <v>48240385</v>
      </c>
      <c r="J40" s="157">
        <f t="shared" si="13"/>
        <v>62538621</v>
      </c>
    </row>
    <row r="41" spans="1:10" ht="12" customHeight="1">
      <c r="A41" s="3"/>
      <c r="B41" s="135"/>
      <c r="C41" s="151"/>
      <c r="D41" s="152"/>
      <c r="E41" s="153"/>
      <c r="F41" s="152"/>
      <c r="G41" s="153"/>
      <c r="H41" s="152"/>
      <c r="I41" s="151"/>
      <c r="J41" s="152"/>
    </row>
    <row r="42" spans="1:10" ht="15.75" thickBot="1">
      <c r="A42" s="3"/>
      <c r="B42" s="146" t="s">
        <v>83</v>
      </c>
      <c r="C42" s="158">
        <f aca="true" t="shared" si="14" ref="C42:J42">SUM(C14+C18+C20+C28+C30+C32+C38)</f>
        <v>9376141</v>
      </c>
      <c r="D42" s="159">
        <f t="shared" si="14"/>
        <v>3755527</v>
      </c>
      <c r="E42" s="158">
        <f t="shared" si="14"/>
        <v>14163273</v>
      </c>
      <c r="F42" s="159">
        <f t="shared" si="14"/>
        <v>19683281</v>
      </c>
      <c r="G42" s="158">
        <f t="shared" si="14"/>
        <v>4417914</v>
      </c>
      <c r="H42" s="159">
        <f t="shared" si="14"/>
        <v>5002293</v>
      </c>
      <c r="I42" s="158">
        <f t="shared" si="14"/>
        <v>18581187</v>
      </c>
      <c r="J42" s="159">
        <f t="shared" si="14"/>
        <v>24685574</v>
      </c>
    </row>
    <row r="43" ht="15" thickTop="1">
      <c r="A43" s="3"/>
    </row>
    <row r="44" spans="1:11" ht="14.25">
      <c r="A44" s="3"/>
      <c r="B44" s="149"/>
      <c r="C44" s="150"/>
      <c r="D44" s="1"/>
      <c r="E44" s="1"/>
      <c r="F44" s="1"/>
      <c r="G44" s="1"/>
      <c r="H44" s="1"/>
      <c r="I44" s="1"/>
      <c r="J44" s="1"/>
      <c r="K44" s="4"/>
    </row>
    <row r="45" spans="1:11" ht="14.25">
      <c r="A45" s="3"/>
      <c r="B45" s="4"/>
      <c r="C45" s="1"/>
      <c r="D45" s="1"/>
      <c r="E45" s="1"/>
      <c r="F45" s="1"/>
      <c r="G45" s="1"/>
      <c r="H45" s="1"/>
      <c r="I45" s="1"/>
      <c r="J45" s="1"/>
      <c r="K45" s="4"/>
    </row>
    <row r="46" spans="1:11" ht="14.25">
      <c r="A46" s="3"/>
      <c r="B46" s="149"/>
      <c r="C46" s="1"/>
      <c r="D46" s="1"/>
      <c r="E46" s="1"/>
      <c r="F46" s="1"/>
      <c r="G46" s="1"/>
      <c r="H46" s="1"/>
      <c r="I46" s="1"/>
      <c r="J46" s="1"/>
      <c r="K46" s="4"/>
    </row>
  </sheetData>
  <mergeCells count="2">
    <mergeCell ref="B7:J7"/>
    <mergeCell ref="B6:J6"/>
  </mergeCells>
  <printOptions/>
  <pageMargins left="0.49" right="0.6" top="0.73" bottom="0.16" header="0.55" footer="0.16"/>
  <pageSetup horizontalDpi="600" verticalDpi="600" orientation="landscape" scale="90" r:id="rId1"/>
  <headerFooter alignWithMargins="0">
    <oddHeader>&amp;C&amp;"Book Antiqua,Regular"-16-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workbookViewId="0" topLeftCell="A1">
      <selection activeCell="C1" sqref="A1:IV65536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scale="51" r:id="rId2"/>
  <headerFooter alignWithMargins="0">
    <oddHeader>&amp;C&amp;"Book Antiqua,Regular"-17-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0"/>
  <sheetViews>
    <sheetView workbookViewId="0" topLeftCell="A34">
      <selection activeCell="M14" sqref="M14"/>
    </sheetView>
  </sheetViews>
  <sheetFormatPr defaultColWidth="9.140625" defaultRowHeight="12.75"/>
  <cols>
    <col min="1" max="16384" width="9.140625" style="331" customWidth="1"/>
  </cols>
  <sheetData>
    <row r="2" spans="1:11" ht="18">
      <c r="A2" s="359" t="s">
        <v>175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3" spans="1:11" ht="12.75" customHeight="1">
      <c r="A3" s="358" t="s">
        <v>475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</row>
    <row r="4" spans="1:11" ht="12.75" customHeight="1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</row>
    <row r="5" spans="1:11" ht="12.75" customHeigh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</row>
    <row r="6" spans="1:11" ht="12.75" customHeight="1">
      <c r="A6" s="358"/>
      <c r="B6" s="358"/>
      <c r="C6" s="358"/>
      <c r="D6" s="358"/>
      <c r="E6" s="358"/>
      <c r="F6" s="358"/>
      <c r="G6" s="358"/>
      <c r="H6" s="358"/>
      <c r="I6" s="358"/>
      <c r="J6" s="358"/>
      <c r="K6" s="358"/>
    </row>
    <row r="7" spans="1:11" ht="12.75" customHeight="1">
      <c r="A7" s="358"/>
      <c r="B7" s="358"/>
      <c r="C7" s="358"/>
      <c r="D7" s="358"/>
      <c r="E7" s="358"/>
      <c r="F7" s="358"/>
      <c r="G7" s="358"/>
      <c r="H7" s="358"/>
      <c r="I7" s="358"/>
      <c r="J7" s="358"/>
      <c r="K7" s="358"/>
    </row>
    <row r="8" spans="1:11" ht="26.25" customHeight="1">
      <c r="A8" s="358"/>
      <c r="B8" s="358"/>
      <c r="C8" s="358"/>
      <c r="D8" s="358"/>
      <c r="E8" s="358"/>
      <c r="F8" s="358"/>
      <c r="G8" s="358"/>
      <c r="H8" s="358"/>
      <c r="I8" s="358"/>
      <c r="J8" s="358"/>
      <c r="K8" s="358"/>
    </row>
    <row r="9" spans="1:11" ht="12.75" customHeight="1">
      <c r="A9" s="358" t="s">
        <v>476</v>
      </c>
      <c r="B9" s="358"/>
      <c r="C9" s="358"/>
      <c r="D9" s="358"/>
      <c r="E9" s="358"/>
      <c r="F9" s="358"/>
      <c r="G9" s="358"/>
      <c r="H9" s="358"/>
      <c r="I9" s="358"/>
      <c r="J9" s="358"/>
      <c r="K9" s="358"/>
    </row>
    <row r="10" spans="1:11" ht="12.75" customHeight="1">
      <c r="A10" s="358"/>
      <c r="B10" s="358"/>
      <c r="C10" s="358"/>
      <c r="D10" s="358"/>
      <c r="E10" s="358"/>
      <c r="F10" s="358"/>
      <c r="G10" s="358"/>
      <c r="H10" s="358"/>
      <c r="I10" s="358"/>
      <c r="J10" s="358"/>
      <c r="K10" s="358"/>
    </row>
    <row r="11" spans="1:11" ht="12.75" customHeight="1">
      <c r="A11" s="358"/>
      <c r="B11" s="358"/>
      <c r="C11" s="358"/>
      <c r="D11" s="358"/>
      <c r="E11" s="358"/>
      <c r="F11" s="358"/>
      <c r="G11" s="358"/>
      <c r="H11" s="358"/>
      <c r="I11" s="358"/>
      <c r="J11" s="358"/>
      <c r="K11" s="358"/>
    </row>
    <row r="12" spans="1:11" ht="12.75" customHeight="1">
      <c r="A12" s="358"/>
      <c r="B12" s="358"/>
      <c r="C12" s="358"/>
      <c r="D12" s="358"/>
      <c r="E12" s="358"/>
      <c r="F12" s="358"/>
      <c r="G12" s="358"/>
      <c r="H12" s="358"/>
      <c r="I12" s="358"/>
      <c r="J12" s="358"/>
      <c r="K12" s="358"/>
    </row>
    <row r="13" spans="1:11" ht="12.75" customHeight="1">
      <c r="A13" s="358"/>
      <c r="B13" s="358"/>
      <c r="C13" s="358"/>
      <c r="D13" s="358"/>
      <c r="E13" s="358"/>
      <c r="F13" s="358"/>
      <c r="G13" s="358"/>
      <c r="H13" s="358"/>
      <c r="I13" s="358"/>
      <c r="J13" s="358"/>
      <c r="K13" s="358"/>
    </row>
    <row r="14" spans="1:11" ht="12.75" customHeight="1">
      <c r="A14" s="358"/>
      <c r="B14" s="358"/>
      <c r="C14" s="358"/>
      <c r="D14" s="358"/>
      <c r="E14" s="358"/>
      <c r="F14" s="358"/>
      <c r="G14" s="358"/>
      <c r="H14" s="358"/>
      <c r="I14" s="358"/>
      <c r="J14" s="358"/>
      <c r="K14" s="358"/>
    </row>
    <row r="15" spans="1:11" ht="23.25" customHeight="1">
      <c r="A15" s="358"/>
      <c r="B15" s="358"/>
      <c r="C15" s="358"/>
      <c r="D15" s="358"/>
      <c r="E15" s="358"/>
      <c r="F15" s="358"/>
      <c r="G15" s="358"/>
      <c r="H15" s="358"/>
      <c r="I15" s="358"/>
      <c r="J15" s="358"/>
      <c r="K15" s="358"/>
    </row>
    <row r="16" spans="1:11" ht="12.75" customHeight="1">
      <c r="A16" s="358" t="s">
        <v>477</v>
      </c>
      <c r="B16" s="358"/>
      <c r="C16" s="358"/>
      <c r="D16" s="358"/>
      <c r="E16" s="358"/>
      <c r="F16" s="358"/>
      <c r="G16" s="358"/>
      <c r="H16" s="358"/>
      <c r="I16" s="358"/>
      <c r="J16" s="358"/>
      <c r="K16" s="358"/>
    </row>
    <row r="17" spans="1:11" ht="12.75" customHeight="1">
      <c r="A17" s="358"/>
      <c r="B17" s="358"/>
      <c r="C17" s="358"/>
      <c r="D17" s="358"/>
      <c r="E17" s="358"/>
      <c r="F17" s="358"/>
      <c r="G17" s="358"/>
      <c r="H17" s="358"/>
      <c r="I17" s="358"/>
      <c r="J17" s="358"/>
      <c r="K17" s="358"/>
    </row>
    <row r="18" spans="1:11" ht="12.75" customHeight="1">
      <c r="A18" s="358"/>
      <c r="B18" s="358"/>
      <c r="C18" s="358"/>
      <c r="D18" s="358"/>
      <c r="E18" s="358"/>
      <c r="F18" s="358"/>
      <c r="G18" s="358"/>
      <c r="H18" s="358"/>
      <c r="I18" s="358"/>
      <c r="J18" s="358"/>
      <c r="K18" s="358"/>
    </row>
    <row r="19" spans="1:11" ht="12.75" customHeight="1">
      <c r="A19" s="358"/>
      <c r="B19" s="358"/>
      <c r="C19" s="358"/>
      <c r="D19" s="358"/>
      <c r="E19" s="358"/>
      <c r="F19" s="358"/>
      <c r="G19" s="358"/>
      <c r="H19" s="358"/>
      <c r="I19" s="358"/>
      <c r="J19" s="358"/>
      <c r="K19" s="358"/>
    </row>
    <row r="20" spans="1:11" ht="12.75" customHeight="1">
      <c r="A20" s="358"/>
      <c r="B20" s="358"/>
      <c r="C20" s="358"/>
      <c r="D20" s="358"/>
      <c r="E20" s="358"/>
      <c r="F20" s="358"/>
      <c r="G20" s="358"/>
      <c r="H20" s="358"/>
      <c r="I20" s="358"/>
      <c r="J20" s="358"/>
      <c r="K20" s="358"/>
    </row>
    <row r="21" spans="1:11" ht="24" customHeight="1">
      <c r="A21" s="358"/>
      <c r="B21" s="358"/>
      <c r="C21" s="358"/>
      <c r="D21" s="358"/>
      <c r="E21" s="358"/>
      <c r="F21" s="358"/>
      <c r="G21" s="358"/>
      <c r="H21" s="358"/>
      <c r="I21" s="358"/>
      <c r="J21" s="358"/>
      <c r="K21" s="358"/>
    </row>
    <row r="22" spans="1:11" ht="12.75" customHeight="1">
      <c r="A22" s="358" t="s">
        <v>478</v>
      </c>
      <c r="B22" s="358"/>
      <c r="C22" s="358"/>
      <c r="D22" s="358"/>
      <c r="E22" s="358"/>
      <c r="F22" s="358"/>
      <c r="G22" s="358"/>
      <c r="H22" s="358"/>
      <c r="I22" s="358"/>
      <c r="J22" s="358"/>
      <c r="K22" s="358"/>
    </row>
    <row r="23" spans="1:11" ht="12.75" customHeight="1">
      <c r="A23" s="358"/>
      <c r="B23" s="358"/>
      <c r="C23" s="358"/>
      <c r="D23" s="358"/>
      <c r="E23" s="358"/>
      <c r="F23" s="358"/>
      <c r="G23" s="358"/>
      <c r="H23" s="358"/>
      <c r="I23" s="358"/>
      <c r="J23" s="358"/>
      <c r="K23" s="358"/>
    </row>
    <row r="24" spans="1:11" ht="12.75" customHeight="1">
      <c r="A24" s="358"/>
      <c r="B24" s="358"/>
      <c r="C24" s="358"/>
      <c r="D24" s="358"/>
      <c r="E24" s="358"/>
      <c r="F24" s="358"/>
      <c r="G24" s="358"/>
      <c r="H24" s="358"/>
      <c r="I24" s="358"/>
      <c r="J24" s="358"/>
      <c r="K24" s="358"/>
    </row>
    <row r="25" spans="1:11" ht="12.75" customHeight="1">
      <c r="A25" s="358"/>
      <c r="B25" s="358"/>
      <c r="C25" s="358"/>
      <c r="D25" s="358"/>
      <c r="E25" s="358"/>
      <c r="F25" s="358"/>
      <c r="G25" s="358"/>
      <c r="H25" s="358"/>
      <c r="I25" s="358"/>
      <c r="J25" s="358"/>
      <c r="K25" s="358"/>
    </row>
    <row r="26" spans="1:11" ht="12.75" customHeight="1">
      <c r="A26" s="358"/>
      <c r="B26" s="358"/>
      <c r="C26" s="358"/>
      <c r="D26" s="358"/>
      <c r="E26" s="358"/>
      <c r="F26" s="358"/>
      <c r="G26" s="358"/>
      <c r="H26" s="358"/>
      <c r="I26" s="358"/>
      <c r="J26" s="358"/>
      <c r="K26" s="358"/>
    </row>
    <row r="27" spans="1:11" ht="12.75" customHeight="1">
      <c r="A27" s="358"/>
      <c r="B27" s="358"/>
      <c r="C27" s="358"/>
      <c r="D27" s="358"/>
      <c r="E27" s="358"/>
      <c r="F27" s="358"/>
      <c r="G27" s="358"/>
      <c r="H27" s="358"/>
      <c r="I27" s="358"/>
      <c r="J27" s="358"/>
      <c r="K27" s="358"/>
    </row>
    <row r="28" spans="1:11" ht="12.75" customHeight="1">
      <c r="A28" s="358"/>
      <c r="B28" s="358"/>
      <c r="C28" s="358"/>
      <c r="D28" s="358"/>
      <c r="E28" s="358"/>
      <c r="F28" s="358"/>
      <c r="G28" s="358"/>
      <c r="H28" s="358"/>
      <c r="I28" s="358"/>
      <c r="J28" s="358"/>
      <c r="K28" s="358"/>
    </row>
    <row r="29" spans="1:11" ht="26.25" customHeight="1">
      <c r="A29" s="358"/>
      <c r="B29" s="358"/>
      <c r="C29" s="358"/>
      <c r="D29" s="358"/>
      <c r="E29" s="358"/>
      <c r="F29" s="358"/>
      <c r="G29" s="358"/>
      <c r="H29" s="358"/>
      <c r="I29" s="358"/>
      <c r="J29" s="358"/>
      <c r="K29" s="358"/>
    </row>
    <row r="30" spans="1:11" ht="18">
      <c r="A30" s="359" t="s">
        <v>176</v>
      </c>
      <c r="B30" s="359"/>
      <c r="C30" s="359"/>
      <c r="D30" s="359"/>
      <c r="E30" s="359"/>
      <c r="F30" s="359"/>
      <c r="G30" s="359"/>
      <c r="H30" s="359"/>
      <c r="I30" s="359"/>
      <c r="J30" s="359"/>
      <c r="K30" s="359"/>
    </row>
    <row r="31" spans="1:11" ht="12.75" customHeight="1">
      <c r="A31" s="358" t="s">
        <v>479</v>
      </c>
      <c r="B31" s="358"/>
      <c r="C31" s="358"/>
      <c r="D31" s="358"/>
      <c r="E31" s="358"/>
      <c r="F31" s="358"/>
      <c r="G31" s="358"/>
      <c r="H31" s="358"/>
      <c r="I31" s="358"/>
      <c r="J31" s="358"/>
      <c r="K31" s="358"/>
    </row>
    <row r="32" spans="1:11" ht="12.75" customHeight="1">
      <c r="A32" s="358"/>
      <c r="B32" s="358"/>
      <c r="C32" s="358"/>
      <c r="D32" s="358"/>
      <c r="E32" s="358"/>
      <c r="F32" s="358"/>
      <c r="G32" s="358"/>
      <c r="H32" s="358"/>
      <c r="I32" s="358"/>
      <c r="J32" s="358"/>
      <c r="K32" s="358"/>
    </row>
    <row r="33" spans="1:11" ht="12.75" customHeight="1">
      <c r="A33" s="358"/>
      <c r="B33" s="358"/>
      <c r="C33" s="358"/>
      <c r="D33" s="358"/>
      <c r="E33" s="358"/>
      <c r="F33" s="358"/>
      <c r="G33" s="358"/>
      <c r="H33" s="358"/>
      <c r="I33" s="358"/>
      <c r="J33" s="358"/>
      <c r="K33" s="358"/>
    </row>
    <row r="34" spans="1:11" ht="12.75" customHeight="1">
      <c r="A34" s="358"/>
      <c r="B34" s="358"/>
      <c r="C34" s="358"/>
      <c r="D34" s="358"/>
      <c r="E34" s="358"/>
      <c r="F34" s="358"/>
      <c r="G34" s="358"/>
      <c r="H34" s="358"/>
      <c r="I34" s="358"/>
      <c r="J34" s="358"/>
      <c r="K34" s="358"/>
    </row>
    <row r="35" spans="1:11" ht="12.75" customHeight="1">
      <c r="A35" s="358"/>
      <c r="B35" s="358"/>
      <c r="C35" s="358"/>
      <c r="D35" s="358"/>
      <c r="E35" s="358"/>
      <c r="F35" s="358"/>
      <c r="G35" s="358"/>
      <c r="H35" s="358"/>
      <c r="I35" s="358"/>
      <c r="J35" s="358"/>
      <c r="K35" s="358"/>
    </row>
    <row r="36" spans="1:11" ht="27.75" customHeight="1">
      <c r="A36" s="358"/>
      <c r="B36" s="358"/>
      <c r="C36" s="358"/>
      <c r="D36" s="358"/>
      <c r="E36" s="358"/>
      <c r="F36" s="358"/>
      <c r="G36" s="358"/>
      <c r="H36" s="358"/>
      <c r="I36" s="358"/>
      <c r="J36" s="358"/>
      <c r="K36" s="358"/>
    </row>
    <row r="37" spans="1:11" ht="12.75" customHeight="1">
      <c r="A37" s="358" t="s">
        <v>480</v>
      </c>
      <c r="B37" s="358"/>
      <c r="C37" s="358"/>
      <c r="D37" s="358"/>
      <c r="E37" s="358"/>
      <c r="F37" s="358"/>
      <c r="G37" s="358"/>
      <c r="H37" s="358"/>
      <c r="I37" s="358"/>
      <c r="J37" s="358"/>
      <c r="K37" s="358"/>
    </row>
    <row r="38" spans="1:11" ht="12.75" customHeight="1">
      <c r="A38" s="358"/>
      <c r="B38" s="358"/>
      <c r="C38" s="358"/>
      <c r="D38" s="358"/>
      <c r="E38" s="358"/>
      <c r="F38" s="358"/>
      <c r="G38" s="358"/>
      <c r="H38" s="358"/>
      <c r="I38" s="358"/>
      <c r="J38" s="358"/>
      <c r="K38" s="358"/>
    </row>
    <row r="39" spans="1:11" ht="12.75" customHeight="1">
      <c r="A39" s="358"/>
      <c r="B39" s="358"/>
      <c r="C39" s="358"/>
      <c r="D39" s="358"/>
      <c r="E39" s="358"/>
      <c r="F39" s="358"/>
      <c r="G39" s="358"/>
      <c r="H39" s="358"/>
      <c r="I39" s="358"/>
      <c r="J39" s="358"/>
      <c r="K39" s="358"/>
    </row>
    <row r="40" spans="1:11" ht="12.75" customHeight="1">
      <c r="A40" s="358"/>
      <c r="B40" s="358"/>
      <c r="C40" s="358"/>
      <c r="D40" s="358"/>
      <c r="E40" s="358"/>
      <c r="F40" s="358"/>
      <c r="G40" s="358"/>
      <c r="H40" s="358"/>
      <c r="I40" s="358"/>
      <c r="J40" s="358"/>
      <c r="K40" s="358"/>
    </row>
    <row r="41" spans="1:11" ht="12.75" customHeight="1">
      <c r="A41" s="358"/>
      <c r="B41" s="358"/>
      <c r="C41" s="358"/>
      <c r="D41" s="358"/>
      <c r="E41" s="358"/>
      <c r="F41" s="358"/>
      <c r="G41" s="358"/>
      <c r="H41" s="358"/>
      <c r="I41" s="358"/>
      <c r="J41" s="358"/>
      <c r="K41" s="358"/>
    </row>
    <row r="42" spans="1:11" ht="12.75" customHeight="1">
      <c r="A42" s="358"/>
      <c r="B42" s="358"/>
      <c r="C42" s="358"/>
      <c r="D42" s="358"/>
      <c r="E42" s="358"/>
      <c r="F42" s="358"/>
      <c r="G42" s="358"/>
      <c r="H42" s="358"/>
      <c r="I42" s="358"/>
      <c r="J42" s="358"/>
      <c r="K42" s="358"/>
    </row>
    <row r="43" spans="1:11" ht="12.75" customHeight="1">
      <c r="A43" s="358"/>
      <c r="B43" s="358"/>
      <c r="C43" s="358"/>
      <c r="D43" s="358"/>
      <c r="E43" s="358"/>
      <c r="F43" s="358"/>
      <c r="G43" s="358"/>
      <c r="H43" s="358"/>
      <c r="I43" s="358"/>
      <c r="J43" s="358"/>
      <c r="K43" s="358"/>
    </row>
    <row r="44" spans="1:11" ht="12.75" customHeight="1">
      <c r="A44" s="358"/>
      <c r="B44" s="358"/>
      <c r="C44" s="358"/>
      <c r="D44" s="358"/>
      <c r="E44" s="358"/>
      <c r="F44" s="358"/>
      <c r="G44" s="358"/>
      <c r="H44" s="358"/>
      <c r="I44" s="358"/>
      <c r="J44" s="358"/>
      <c r="K44" s="358"/>
    </row>
    <row r="45" spans="1:11" ht="20.25" customHeight="1">
      <c r="A45" s="358"/>
      <c r="B45" s="358"/>
      <c r="C45" s="358"/>
      <c r="D45" s="358"/>
      <c r="E45" s="358"/>
      <c r="F45" s="358"/>
      <c r="G45" s="358"/>
      <c r="H45" s="358"/>
      <c r="I45" s="358"/>
      <c r="J45" s="358"/>
      <c r="K45" s="358"/>
    </row>
    <row r="46" spans="1:11" ht="12.75" customHeight="1">
      <c r="A46" s="358" t="s">
        <v>481</v>
      </c>
      <c r="B46" s="358"/>
      <c r="C46" s="358"/>
      <c r="D46" s="358"/>
      <c r="E46" s="358"/>
      <c r="F46" s="358"/>
      <c r="G46" s="358"/>
      <c r="H46" s="358"/>
      <c r="I46" s="358"/>
      <c r="J46" s="358"/>
      <c r="K46" s="358"/>
    </row>
    <row r="47" spans="1:11" ht="12.75" customHeight="1">
      <c r="A47" s="358"/>
      <c r="B47" s="358"/>
      <c r="C47" s="358"/>
      <c r="D47" s="358"/>
      <c r="E47" s="358"/>
      <c r="F47" s="358"/>
      <c r="G47" s="358"/>
      <c r="H47" s="358"/>
      <c r="I47" s="358"/>
      <c r="J47" s="358"/>
      <c r="K47" s="358"/>
    </row>
    <row r="48" spans="1:11" ht="12.75" customHeight="1">
      <c r="A48" s="358"/>
      <c r="B48" s="358"/>
      <c r="C48" s="358"/>
      <c r="D48" s="358"/>
      <c r="E48" s="358"/>
      <c r="F48" s="358"/>
      <c r="G48" s="358"/>
      <c r="H48" s="358"/>
      <c r="I48" s="358"/>
      <c r="J48" s="358"/>
      <c r="K48" s="358"/>
    </row>
    <row r="49" spans="1:11" ht="12.75" customHeight="1">
      <c r="A49" s="358"/>
      <c r="B49" s="358"/>
      <c r="C49" s="358"/>
      <c r="D49" s="358"/>
      <c r="E49" s="358"/>
      <c r="F49" s="358"/>
      <c r="G49" s="358"/>
      <c r="H49" s="358"/>
      <c r="I49" s="358"/>
      <c r="J49" s="358"/>
      <c r="K49" s="358"/>
    </row>
    <row r="50" spans="1:11" ht="12.75" customHeight="1">
      <c r="A50" s="358"/>
      <c r="B50" s="358"/>
      <c r="C50" s="358"/>
      <c r="D50" s="358"/>
      <c r="E50" s="358"/>
      <c r="F50" s="358"/>
      <c r="G50" s="358"/>
      <c r="H50" s="358"/>
      <c r="I50" s="358"/>
      <c r="J50" s="358"/>
      <c r="K50" s="358"/>
    </row>
    <row r="51" spans="1:11" ht="23.25" customHeight="1">
      <c r="A51" s="358"/>
      <c r="B51" s="358"/>
      <c r="C51" s="358"/>
      <c r="D51" s="358"/>
      <c r="E51" s="358"/>
      <c r="F51" s="358"/>
      <c r="G51" s="358"/>
      <c r="H51" s="358"/>
      <c r="I51" s="358"/>
      <c r="J51" s="358"/>
      <c r="K51" s="358"/>
    </row>
    <row r="52" spans="1:11" ht="12.75" customHeight="1">
      <c r="A52" s="358" t="s">
        <v>482</v>
      </c>
      <c r="B52" s="358"/>
      <c r="C52" s="358"/>
      <c r="D52" s="358"/>
      <c r="E52" s="358"/>
      <c r="F52" s="358"/>
      <c r="G52" s="358"/>
      <c r="H52" s="358"/>
      <c r="I52" s="358"/>
      <c r="J52" s="358"/>
      <c r="K52" s="358"/>
    </row>
    <row r="53" spans="1:11" ht="12.75" customHeight="1">
      <c r="A53" s="358"/>
      <c r="B53" s="358"/>
      <c r="C53" s="358"/>
      <c r="D53" s="358"/>
      <c r="E53" s="358"/>
      <c r="F53" s="358"/>
      <c r="G53" s="358"/>
      <c r="H53" s="358"/>
      <c r="I53" s="358"/>
      <c r="J53" s="358"/>
      <c r="K53" s="358"/>
    </row>
    <row r="54" spans="1:11" ht="12.75" customHeight="1">
      <c r="A54" s="358"/>
      <c r="B54" s="358"/>
      <c r="C54" s="358"/>
      <c r="D54" s="358"/>
      <c r="E54" s="358"/>
      <c r="F54" s="358"/>
      <c r="G54" s="358"/>
      <c r="H54" s="358"/>
      <c r="I54" s="358"/>
      <c r="J54" s="358"/>
      <c r="K54" s="358"/>
    </row>
    <row r="55" spans="1:11" ht="12.75" customHeight="1">
      <c r="A55" s="358"/>
      <c r="B55" s="358"/>
      <c r="C55" s="358"/>
      <c r="D55" s="358"/>
      <c r="E55" s="358"/>
      <c r="F55" s="358"/>
      <c r="G55" s="358"/>
      <c r="H55" s="358"/>
      <c r="I55" s="358"/>
      <c r="J55" s="358"/>
      <c r="K55" s="358"/>
    </row>
    <row r="56" spans="1:11" ht="12.75" customHeight="1">
      <c r="A56" s="358"/>
      <c r="B56" s="358"/>
      <c r="C56" s="358"/>
      <c r="D56" s="358"/>
      <c r="E56" s="358"/>
      <c r="F56" s="358"/>
      <c r="G56" s="358"/>
      <c r="H56" s="358"/>
      <c r="I56" s="358"/>
      <c r="J56" s="358"/>
      <c r="K56" s="358"/>
    </row>
    <row r="57" spans="1:11" ht="12.75" customHeight="1">
      <c r="A57" s="358"/>
      <c r="B57" s="358"/>
      <c r="C57" s="358"/>
      <c r="D57" s="358"/>
      <c r="E57" s="358"/>
      <c r="F57" s="358"/>
      <c r="G57" s="358"/>
      <c r="H57" s="358"/>
      <c r="I57" s="358"/>
      <c r="J57" s="358"/>
      <c r="K57" s="358"/>
    </row>
    <row r="58" spans="1:11" ht="12.75" customHeight="1">
      <c r="A58" s="358"/>
      <c r="B58" s="358"/>
      <c r="C58" s="358"/>
      <c r="D58" s="358"/>
      <c r="E58" s="358"/>
      <c r="F58" s="358"/>
      <c r="G58" s="358"/>
      <c r="H58" s="358"/>
      <c r="I58" s="358"/>
      <c r="J58" s="358"/>
      <c r="K58" s="358"/>
    </row>
    <row r="59" spans="1:11" ht="12.75" customHeight="1">
      <c r="A59" s="358"/>
      <c r="B59" s="358"/>
      <c r="C59" s="358"/>
      <c r="D59" s="358"/>
      <c r="E59" s="358"/>
      <c r="F59" s="358"/>
      <c r="G59" s="358"/>
      <c r="H59" s="358"/>
      <c r="I59" s="358"/>
      <c r="J59" s="358"/>
      <c r="K59" s="358"/>
    </row>
    <row r="60" spans="1:11" ht="33" customHeight="1">
      <c r="A60" s="358"/>
      <c r="B60" s="358"/>
      <c r="C60" s="358"/>
      <c r="D60" s="358"/>
      <c r="E60" s="358"/>
      <c r="F60" s="358"/>
      <c r="G60" s="358"/>
      <c r="H60" s="358"/>
      <c r="I60" s="358"/>
      <c r="J60" s="358"/>
      <c r="K60" s="358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mergeCells count="10">
    <mergeCell ref="A31:K36"/>
    <mergeCell ref="A37:K45"/>
    <mergeCell ref="A46:K51"/>
    <mergeCell ref="A52:K60"/>
    <mergeCell ref="A2:K2"/>
    <mergeCell ref="A3:K8"/>
    <mergeCell ref="A9:K15"/>
    <mergeCell ref="A16:K21"/>
    <mergeCell ref="A22:K29"/>
    <mergeCell ref="A30:K30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8"/>
  <sheetViews>
    <sheetView workbookViewId="0" topLeftCell="A1">
      <selection activeCell="H32" sqref="H32:K42"/>
    </sheetView>
  </sheetViews>
  <sheetFormatPr defaultColWidth="9.140625" defaultRowHeight="12.75"/>
  <cols>
    <col min="1" max="1" width="17.00390625" style="5" customWidth="1"/>
    <col min="2" max="2" width="12.421875" style="5" customWidth="1"/>
    <col min="3" max="3" width="39.140625" style="5" customWidth="1"/>
    <col min="4" max="4" width="14.28125" style="5" customWidth="1"/>
    <col min="5" max="5" width="13.8515625" style="5" customWidth="1"/>
    <col min="6" max="10" width="9.140625" style="5" customWidth="1"/>
    <col min="11" max="11" width="12.140625" style="5" customWidth="1"/>
    <col min="12" max="16384" width="9.140625" style="5" customWidth="1"/>
  </cols>
  <sheetData>
    <row r="1" spans="1:25" ht="15">
      <c r="A1" s="361" t="s">
        <v>134</v>
      </c>
      <c r="B1" s="361"/>
      <c r="C1" s="361"/>
      <c r="D1" s="361"/>
      <c r="E1" s="361"/>
      <c r="F1" s="4"/>
      <c r="G1" s="190"/>
      <c r="H1" s="190"/>
      <c r="I1" s="190"/>
      <c r="J1" s="190"/>
      <c r="K1" s="190"/>
      <c r="L1" s="190"/>
      <c r="M1" s="194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1:12" ht="15">
      <c r="A2" s="361" t="str">
        <f>UPPER('Table 1'!$M$1)&amp;" "&amp;'Table 1'!$N$1&amp;" WITH THE CORRESPONDING MONTH OF "&amp;'Table 1'!$O$1</f>
        <v>FEBRUARY  2020 WITH THE CORRESPONDING MONTH OF 2019</v>
      </c>
      <c r="B2" s="361"/>
      <c r="C2" s="361"/>
      <c r="D2" s="361"/>
      <c r="E2" s="361"/>
      <c r="F2" s="196"/>
      <c r="G2" s="190"/>
      <c r="H2" s="190"/>
      <c r="I2" s="190"/>
      <c r="J2" s="190"/>
      <c r="K2" s="4"/>
      <c r="L2" s="4"/>
    </row>
    <row r="3" spans="1:12" ht="13.5">
      <c r="A3" s="191"/>
      <c r="C3" s="191"/>
      <c r="D3" s="191"/>
      <c r="E3" s="190"/>
      <c r="F3" s="196"/>
      <c r="G3" s="190"/>
      <c r="H3" s="190"/>
      <c r="I3" s="190"/>
      <c r="J3" s="190"/>
      <c r="K3" s="4"/>
      <c r="L3" s="4"/>
    </row>
    <row r="4" spans="1:12" ht="15">
      <c r="A4" s="237"/>
      <c r="C4" s="237"/>
      <c r="E4" s="200"/>
      <c r="F4" s="200"/>
      <c r="G4" s="200"/>
      <c r="J4" s="190"/>
      <c r="K4" s="4"/>
      <c r="L4" s="4"/>
    </row>
    <row r="5" spans="2:12" ht="15">
      <c r="B5" s="199" t="s">
        <v>129</v>
      </c>
      <c r="C5" s="262" t="s">
        <v>130</v>
      </c>
      <c r="D5" s="198" t="s">
        <v>135</v>
      </c>
      <c r="E5" s="201"/>
      <c r="F5" s="4"/>
      <c r="G5" s="201"/>
      <c r="J5" s="4"/>
      <c r="K5" s="201"/>
      <c r="L5" s="4"/>
    </row>
    <row r="6" spans="1:12" ht="16.5">
      <c r="A6" s="201"/>
      <c r="B6" s="4"/>
      <c r="C6" s="4"/>
      <c r="D6" s="202">
        <f>'Table 1'!$N$1</f>
        <v>2020</v>
      </c>
      <c r="E6" s="202">
        <f>'Table 1'!$O$1</f>
        <v>2019</v>
      </c>
      <c r="F6" s="203"/>
      <c r="G6" s="204"/>
      <c r="H6" s="339" t="s">
        <v>182</v>
      </c>
      <c r="I6" s="339" t="s">
        <v>156</v>
      </c>
      <c r="J6" s="339" t="s">
        <v>183</v>
      </c>
      <c r="K6" s="339" t="s">
        <v>184</v>
      </c>
      <c r="L6" s="4"/>
    </row>
    <row r="7" spans="2:12" ht="16.5">
      <c r="B7" s="303" t="str">
        <f>H7</f>
        <v>048</v>
      </c>
      <c r="C7" s="304" t="str">
        <f>I7</f>
        <v>Cereal, Flour, Starch</v>
      </c>
      <c r="D7" s="305">
        <f>J7</f>
        <v>4423528</v>
      </c>
      <c r="E7" s="306">
        <f>K7</f>
        <v>3772093</v>
      </c>
      <c r="F7" s="203"/>
      <c r="G7" s="204"/>
      <c r="H7" s="340" t="s">
        <v>280</v>
      </c>
      <c r="I7" s="340" t="s">
        <v>281</v>
      </c>
      <c r="J7" s="341">
        <v>4423528</v>
      </c>
      <c r="K7" s="341">
        <v>3772093</v>
      </c>
      <c r="L7" s="4"/>
    </row>
    <row r="8" spans="1:12" ht="16.5">
      <c r="A8" s="205"/>
      <c r="B8" s="307" t="str">
        <f aca="true" t="shared" si="0" ref="B8:E16">H8</f>
        <v>098</v>
      </c>
      <c r="C8" s="308" t="str">
        <f t="shared" si="0"/>
        <v>Edible Products</v>
      </c>
      <c r="D8" s="204">
        <f t="shared" si="0"/>
        <v>7657615</v>
      </c>
      <c r="E8" s="309">
        <f t="shared" si="0"/>
        <v>6837389</v>
      </c>
      <c r="F8" s="203"/>
      <c r="G8" s="204"/>
      <c r="H8" s="340" t="s">
        <v>261</v>
      </c>
      <c r="I8" s="340" t="s">
        <v>262</v>
      </c>
      <c r="J8" s="341">
        <v>7657615</v>
      </c>
      <c r="K8" s="341">
        <v>6837389</v>
      </c>
      <c r="L8" s="4"/>
    </row>
    <row r="9" spans="1:12" ht="16.5">
      <c r="A9" s="208"/>
      <c r="B9" s="307" t="str">
        <f t="shared" si="0"/>
        <v>111</v>
      </c>
      <c r="C9" s="308" t="str">
        <f t="shared" si="0"/>
        <v>Non-Alcoholic Beverages</v>
      </c>
      <c r="D9" s="204">
        <f t="shared" si="0"/>
        <v>3789126</v>
      </c>
      <c r="E9" s="309">
        <f t="shared" si="0"/>
        <v>2463376</v>
      </c>
      <c r="F9" s="203"/>
      <c r="G9" s="204"/>
      <c r="H9" s="340" t="s">
        <v>282</v>
      </c>
      <c r="I9" s="340" t="s">
        <v>283</v>
      </c>
      <c r="J9" s="341">
        <v>3789126</v>
      </c>
      <c r="K9" s="341">
        <v>2463376</v>
      </c>
      <c r="L9" s="4"/>
    </row>
    <row r="10" spans="1:12" ht="16.5">
      <c r="A10" s="208"/>
      <c r="B10" s="307" t="str">
        <f t="shared" si="0"/>
        <v>112</v>
      </c>
      <c r="C10" s="308" t="str">
        <f t="shared" si="0"/>
        <v>Alcoholic Beverages</v>
      </c>
      <c r="D10" s="204">
        <f t="shared" si="0"/>
        <v>4791062</v>
      </c>
      <c r="E10" s="309">
        <f t="shared" si="0"/>
        <v>5847638</v>
      </c>
      <c r="F10" s="203"/>
      <c r="G10" s="204"/>
      <c r="H10" s="340" t="s">
        <v>316</v>
      </c>
      <c r="I10" s="340" t="s">
        <v>317</v>
      </c>
      <c r="J10" s="341">
        <v>4791062</v>
      </c>
      <c r="K10" s="341">
        <v>5847638</v>
      </c>
      <c r="L10" s="4"/>
    </row>
    <row r="11" spans="1:12" ht="16.5">
      <c r="A11" s="208"/>
      <c r="B11" s="307" t="str">
        <f t="shared" si="0"/>
        <v>334</v>
      </c>
      <c r="C11" s="308" t="str">
        <f t="shared" si="0"/>
        <v>Petroleum Products Refined</v>
      </c>
      <c r="D11" s="204">
        <f t="shared" si="0"/>
        <v>64696032</v>
      </c>
      <c r="E11" s="309">
        <f t="shared" si="0"/>
        <v>53759233</v>
      </c>
      <c r="F11" s="209"/>
      <c r="G11" s="210"/>
      <c r="H11" s="340" t="s">
        <v>286</v>
      </c>
      <c r="I11" s="340" t="s">
        <v>287</v>
      </c>
      <c r="J11" s="341">
        <v>64696032</v>
      </c>
      <c r="K11" s="341">
        <v>53759233</v>
      </c>
      <c r="L11" s="4"/>
    </row>
    <row r="12" spans="1:12" ht="16.5">
      <c r="A12" s="202" t="s">
        <v>136</v>
      </c>
      <c r="B12" s="307" t="str">
        <f t="shared" si="0"/>
        <v>542</v>
      </c>
      <c r="C12" s="308" t="str">
        <f t="shared" si="0"/>
        <v>Medicaments Including Vet. Med.</v>
      </c>
      <c r="D12" s="204">
        <f t="shared" si="0"/>
        <v>5136718</v>
      </c>
      <c r="E12" s="309">
        <f t="shared" si="0"/>
        <v>7345140</v>
      </c>
      <c r="F12" s="209"/>
      <c r="G12" s="210"/>
      <c r="H12" s="340" t="s">
        <v>340</v>
      </c>
      <c r="I12" s="340" t="s">
        <v>341</v>
      </c>
      <c r="J12" s="341">
        <v>5136718</v>
      </c>
      <c r="K12" s="341">
        <v>7345140</v>
      </c>
      <c r="L12" s="4"/>
    </row>
    <row r="13" spans="1:12" ht="16.5">
      <c r="A13" s="208"/>
      <c r="B13" s="307" t="str">
        <f t="shared" si="0"/>
        <v>642</v>
      </c>
      <c r="C13" s="308" t="str">
        <f t="shared" si="0"/>
        <v>Articles Of Paper</v>
      </c>
      <c r="D13" s="204">
        <f t="shared" si="0"/>
        <v>5060597</v>
      </c>
      <c r="E13" s="309">
        <f t="shared" si="0"/>
        <v>4384114</v>
      </c>
      <c r="F13" s="209"/>
      <c r="G13" s="210"/>
      <c r="H13" s="340" t="s">
        <v>265</v>
      </c>
      <c r="I13" s="340" t="s">
        <v>266</v>
      </c>
      <c r="J13" s="341">
        <v>5060597</v>
      </c>
      <c r="K13" s="341">
        <v>4384114</v>
      </c>
      <c r="L13" s="4"/>
    </row>
    <row r="14" spans="1:12" ht="16.5">
      <c r="A14" s="208"/>
      <c r="B14" s="307" t="str">
        <f t="shared" si="0"/>
        <v>781</v>
      </c>
      <c r="C14" s="308" t="str">
        <f t="shared" si="0"/>
        <v>Motor Cars</v>
      </c>
      <c r="D14" s="204">
        <f t="shared" si="0"/>
        <v>10777390</v>
      </c>
      <c r="E14" s="309">
        <f t="shared" si="0"/>
        <v>7664575</v>
      </c>
      <c r="F14" s="209"/>
      <c r="G14" s="210"/>
      <c r="H14" s="340" t="s">
        <v>320</v>
      </c>
      <c r="I14" s="340" t="s">
        <v>321</v>
      </c>
      <c r="J14" s="341">
        <v>10777390</v>
      </c>
      <c r="K14" s="341">
        <v>7664575</v>
      </c>
      <c r="L14" s="4"/>
    </row>
    <row r="15" spans="1:12" ht="16.5">
      <c r="A15" s="208"/>
      <c r="B15" s="307" t="str">
        <f t="shared" si="0"/>
        <v>782</v>
      </c>
      <c r="C15" s="308" t="str">
        <f t="shared" si="0"/>
        <v>Goods And Special Purpose M.V.</v>
      </c>
      <c r="D15" s="204">
        <f t="shared" si="0"/>
        <v>5719804</v>
      </c>
      <c r="E15" s="309">
        <f t="shared" si="0"/>
        <v>4891861</v>
      </c>
      <c r="F15" s="209"/>
      <c r="G15" s="210"/>
      <c r="H15" s="340" t="s">
        <v>332</v>
      </c>
      <c r="I15" s="340" t="s">
        <v>333</v>
      </c>
      <c r="J15" s="341">
        <v>5719804</v>
      </c>
      <c r="K15" s="341">
        <v>4891861</v>
      </c>
      <c r="L15" s="4"/>
    </row>
    <row r="16" spans="1:12" ht="16.5">
      <c r="A16" s="208"/>
      <c r="B16" s="307" t="str">
        <f t="shared" si="0"/>
        <v>893</v>
      </c>
      <c r="C16" s="308" t="str">
        <f t="shared" si="0"/>
        <v>Articles Of Plastic</v>
      </c>
      <c r="D16" s="204">
        <f t="shared" si="0"/>
        <v>4886225</v>
      </c>
      <c r="E16" s="309">
        <f t="shared" si="0"/>
        <v>3933244</v>
      </c>
      <c r="F16" s="209"/>
      <c r="G16" s="210"/>
      <c r="H16" s="340" t="s">
        <v>276</v>
      </c>
      <c r="I16" s="340" t="s">
        <v>277</v>
      </c>
      <c r="J16" s="341">
        <v>4886225</v>
      </c>
      <c r="K16" s="341">
        <v>3933244</v>
      </c>
      <c r="L16" s="4"/>
    </row>
    <row r="17" spans="1:12" ht="16.5">
      <c r="A17" s="208"/>
      <c r="B17" s="310"/>
      <c r="C17" s="308"/>
      <c r="D17" s="308"/>
      <c r="E17" s="311"/>
      <c r="F17" s="217"/>
      <c r="G17" s="204"/>
      <c r="J17" s="209"/>
      <c r="K17" s="210"/>
      <c r="L17" s="4"/>
    </row>
    <row r="18" spans="1:12" ht="16.5">
      <c r="A18" s="4"/>
      <c r="B18" s="310"/>
      <c r="C18" s="308"/>
      <c r="D18" s="308"/>
      <c r="E18" s="311"/>
      <c r="F18" s="4"/>
      <c r="G18" s="4"/>
      <c r="J18" s="4"/>
      <c r="K18" s="4"/>
      <c r="L18" s="4"/>
    </row>
    <row r="19" spans="1:12" ht="16.5">
      <c r="A19" s="205"/>
      <c r="B19" s="310"/>
      <c r="C19" s="308"/>
      <c r="D19" s="308"/>
      <c r="E19" s="311"/>
      <c r="F19" s="4"/>
      <c r="G19" s="4"/>
      <c r="H19" s="339" t="s">
        <v>182</v>
      </c>
      <c r="I19" s="339" t="s">
        <v>156</v>
      </c>
      <c r="J19" s="339" t="s">
        <v>183</v>
      </c>
      <c r="K19" s="339" t="s">
        <v>184</v>
      </c>
      <c r="L19" s="4"/>
    </row>
    <row r="20" spans="2:12" ht="16.5" customHeight="1">
      <c r="B20" s="307" t="str">
        <f aca="true" t="shared" si="1" ref="B20:E29">H20</f>
        <v>048</v>
      </c>
      <c r="C20" s="308" t="str">
        <f t="shared" si="1"/>
        <v>Cereal, Flour, Starch</v>
      </c>
      <c r="D20" s="204">
        <f t="shared" si="1"/>
        <v>1560458</v>
      </c>
      <c r="E20" s="309">
        <f t="shared" si="1"/>
        <v>1413348</v>
      </c>
      <c r="F20" s="4"/>
      <c r="G20" s="4"/>
      <c r="H20" s="340" t="s">
        <v>280</v>
      </c>
      <c r="I20" s="340" t="s">
        <v>281</v>
      </c>
      <c r="J20" s="341">
        <v>1560458</v>
      </c>
      <c r="K20" s="341">
        <v>1413348</v>
      </c>
      <c r="L20" s="4"/>
    </row>
    <row r="21" spans="2:12" ht="16.5" customHeight="1">
      <c r="B21" s="307" t="str">
        <f t="shared" si="1"/>
        <v>091</v>
      </c>
      <c r="C21" s="308" t="str">
        <f t="shared" si="1"/>
        <v>Margarine And Shortening</v>
      </c>
      <c r="D21" s="204">
        <f t="shared" si="1"/>
        <v>1619473</v>
      </c>
      <c r="E21" s="309">
        <f t="shared" si="1"/>
        <v>1822233</v>
      </c>
      <c r="F21" s="4"/>
      <c r="G21" s="4"/>
      <c r="H21" s="340" t="s">
        <v>95</v>
      </c>
      <c r="I21" s="340" t="s">
        <v>365</v>
      </c>
      <c r="J21" s="341">
        <v>1619473</v>
      </c>
      <c r="K21" s="341">
        <v>1822233</v>
      </c>
      <c r="L21" s="4"/>
    </row>
    <row r="22" spans="1:12" ht="16.5">
      <c r="A22" s="248"/>
      <c r="B22" s="307" t="str">
        <f t="shared" si="1"/>
        <v>112</v>
      </c>
      <c r="C22" s="308" t="str">
        <f t="shared" si="1"/>
        <v>Alcoholic Beverages</v>
      </c>
      <c r="D22" s="204">
        <f t="shared" si="1"/>
        <v>7617488</v>
      </c>
      <c r="E22" s="309">
        <f t="shared" si="1"/>
        <v>6939060</v>
      </c>
      <c r="F22" s="4"/>
      <c r="G22" s="4"/>
      <c r="H22" s="340" t="s">
        <v>316</v>
      </c>
      <c r="I22" s="340" t="s">
        <v>317</v>
      </c>
      <c r="J22" s="341">
        <v>7617488</v>
      </c>
      <c r="K22" s="341">
        <v>6939060</v>
      </c>
      <c r="L22" s="4"/>
    </row>
    <row r="23" spans="1:12" ht="16.5">
      <c r="A23" s="205"/>
      <c r="B23" s="307" t="str">
        <f t="shared" si="1"/>
        <v>333</v>
      </c>
      <c r="C23" s="308" t="str">
        <f t="shared" si="1"/>
        <v>Petroleum Crude</v>
      </c>
      <c r="D23" s="204">
        <f t="shared" si="1"/>
        <v>7463985</v>
      </c>
      <c r="E23" s="309">
        <f t="shared" si="1"/>
        <v>9067198</v>
      </c>
      <c r="F23" s="4"/>
      <c r="G23" s="4"/>
      <c r="H23" s="340" t="s">
        <v>336</v>
      </c>
      <c r="I23" s="340" t="s">
        <v>337</v>
      </c>
      <c r="J23" s="341">
        <v>7463985</v>
      </c>
      <c r="K23" s="341">
        <v>9067198</v>
      </c>
      <c r="L23" s="4"/>
    </row>
    <row r="24" spans="1:12" ht="16.5">
      <c r="A24" s="202" t="s">
        <v>137</v>
      </c>
      <c r="B24" s="307" t="str">
        <f t="shared" si="1"/>
        <v>542</v>
      </c>
      <c r="C24" s="308" t="str">
        <f t="shared" si="1"/>
        <v>Medicaments Including Vet. Med.</v>
      </c>
      <c r="D24" s="204">
        <f t="shared" si="1"/>
        <v>2295164</v>
      </c>
      <c r="E24" s="309">
        <f t="shared" si="1"/>
        <v>3341310</v>
      </c>
      <c r="F24" s="4"/>
      <c r="G24" s="4"/>
      <c r="H24" s="340" t="s">
        <v>340</v>
      </c>
      <c r="I24" s="340" t="s">
        <v>341</v>
      </c>
      <c r="J24" s="341">
        <v>2295164</v>
      </c>
      <c r="K24" s="341">
        <v>3341310</v>
      </c>
      <c r="L24" s="4"/>
    </row>
    <row r="25" spans="1:12" ht="16.5">
      <c r="A25" s="202" t="s">
        <v>138</v>
      </c>
      <c r="B25" s="307" t="str">
        <f t="shared" si="1"/>
        <v>661</v>
      </c>
      <c r="C25" s="308" t="str">
        <f t="shared" si="1"/>
        <v>Lime, Cement</v>
      </c>
      <c r="D25" s="204">
        <f t="shared" si="1"/>
        <v>3140375</v>
      </c>
      <c r="E25" s="309">
        <f t="shared" si="1"/>
        <v>5217842</v>
      </c>
      <c r="F25" s="4"/>
      <c r="G25" s="4"/>
      <c r="H25" s="340" t="s">
        <v>370</v>
      </c>
      <c r="I25" s="340" t="s">
        <v>371</v>
      </c>
      <c r="J25" s="341">
        <v>3140375</v>
      </c>
      <c r="K25" s="341">
        <v>5217842</v>
      </c>
      <c r="L25" s="4"/>
    </row>
    <row r="26" spans="1:12" ht="16.5">
      <c r="A26" s="205"/>
      <c r="B26" s="307" t="str">
        <f t="shared" si="1"/>
        <v>745</v>
      </c>
      <c r="C26" s="308" t="str">
        <f t="shared" si="1"/>
        <v>Other Non-Electric Machinery</v>
      </c>
      <c r="D26" s="204">
        <f t="shared" si="1"/>
        <v>2445405</v>
      </c>
      <c r="E26" s="309">
        <f t="shared" si="1"/>
        <v>6266</v>
      </c>
      <c r="F26" s="4"/>
      <c r="G26" s="4"/>
      <c r="H26" s="340" t="s">
        <v>353</v>
      </c>
      <c r="I26" s="340" t="s">
        <v>354</v>
      </c>
      <c r="J26" s="341">
        <v>2445405</v>
      </c>
      <c r="K26" s="341">
        <v>6266</v>
      </c>
      <c r="L26" s="4"/>
    </row>
    <row r="27" spans="1:12" ht="16.5">
      <c r="A27" s="205"/>
      <c r="B27" s="307" t="str">
        <f t="shared" si="1"/>
        <v>793</v>
      </c>
      <c r="C27" s="308" t="str">
        <f t="shared" si="1"/>
        <v>Ships And Boats</v>
      </c>
      <c r="D27" s="204">
        <f t="shared" si="1"/>
        <v>1632600</v>
      </c>
      <c r="E27" s="309">
        <f t="shared" si="1"/>
        <v>3945270</v>
      </c>
      <c r="F27" s="4"/>
      <c r="G27" s="201"/>
      <c r="H27" s="340" t="s">
        <v>357</v>
      </c>
      <c r="I27" s="340" t="s">
        <v>358</v>
      </c>
      <c r="J27" s="341">
        <v>1632600</v>
      </c>
      <c r="K27" s="341">
        <v>3945270</v>
      </c>
      <c r="L27" s="4"/>
    </row>
    <row r="28" spans="1:12" ht="16.5">
      <c r="A28" s="205"/>
      <c r="B28" s="307" t="str">
        <f t="shared" si="1"/>
        <v>892</v>
      </c>
      <c r="C28" s="308" t="str">
        <f t="shared" si="1"/>
        <v>Printed Matter</v>
      </c>
      <c r="D28" s="204">
        <f t="shared" si="1"/>
        <v>1917374</v>
      </c>
      <c r="E28" s="309">
        <f t="shared" si="1"/>
        <v>1999572</v>
      </c>
      <c r="F28" s="217"/>
      <c r="G28" s="204"/>
      <c r="H28" s="340" t="s">
        <v>347</v>
      </c>
      <c r="I28" s="340" t="s">
        <v>348</v>
      </c>
      <c r="J28" s="341">
        <v>1917374</v>
      </c>
      <c r="K28" s="341">
        <v>1999572</v>
      </c>
      <c r="L28" s="4"/>
    </row>
    <row r="29" spans="2:12" ht="16.5">
      <c r="B29" s="307" t="str">
        <f t="shared" si="1"/>
        <v>899</v>
      </c>
      <c r="C29" s="308" t="str">
        <f t="shared" si="1"/>
        <v>Misc. Manufactured Articles</v>
      </c>
      <c r="D29" s="204">
        <f t="shared" si="1"/>
        <v>1872621</v>
      </c>
      <c r="E29" s="309">
        <f t="shared" si="1"/>
        <v>2853301</v>
      </c>
      <c r="F29" s="203"/>
      <c r="G29" s="204"/>
      <c r="H29" s="340" t="s">
        <v>440</v>
      </c>
      <c r="I29" s="340" t="s">
        <v>441</v>
      </c>
      <c r="J29" s="341">
        <v>1872621</v>
      </c>
      <c r="K29" s="341">
        <v>2853301</v>
      </c>
      <c r="L29" s="4"/>
    </row>
    <row r="30" spans="1:12" ht="16.5">
      <c r="A30" s="205"/>
      <c r="B30" s="310"/>
      <c r="C30" s="312"/>
      <c r="D30" s="312"/>
      <c r="E30" s="313"/>
      <c r="F30" s="209"/>
      <c r="G30" s="221"/>
      <c r="H30" s="203"/>
      <c r="I30" s="204"/>
      <c r="J30" s="203"/>
      <c r="K30" s="204"/>
      <c r="L30" s="4"/>
    </row>
    <row r="31" spans="1:12" ht="16.5">
      <c r="A31" s="205"/>
      <c r="B31" s="310"/>
      <c r="C31" s="308"/>
      <c r="D31" s="308"/>
      <c r="E31" s="314"/>
      <c r="F31" s="209"/>
      <c r="G31" s="221"/>
      <c r="H31" s="203"/>
      <c r="I31" s="204"/>
      <c r="J31" s="203"/>
      <c r="K31" s="204"/>
      <c r="L31" s="4"/>
    </row>
    <row r="32" spans="1:12" ht="16.5">
      <c r="A32" s="205"/>
      <c r="B32" s="310"/>
      <c r="C32" s="308"/>
      <c r="D32" s="308"/>
      <c r="E32" s="314"/>
      <c r="F32" s="209"/>
      <c r="G32" s="221"/>
      <c r="H32" s="339" t="s">
        <v>182</v>
      </c>
      <c r="I32" s="339" t="s">
        <v>156</v>
      </c>
      <c r="J32" s="339" t="s">
        <v>183</v>
      </c>
      <c r="K32" s="339" t="s">
        <v>184</v>
      </c>
      <c r="L32" s="4"/>
    </row>
    <row r="33" spans="1:12" ht="16.5">
      <c r="A33" s="205"/>
      <c r="B33" s="307" t="str">
        <f aca="true" t="shared" si="2" ref="B33:E42">H33</f>
        <v>112</v>
      </c>
      <c r="C33" s="308" t="str">
        <f t="shared" si="2"/>
        <v>Alcoholic Beverages</v>
      </c>
      <c r="D33" s="204">
        <f t="shared" si="2"/>
        <v>232945</v>
      </c>
      <c r="E33" s="309">
        <f t="shared" si="2"/>
        <v>857523</v>
      </c>
      <c r="F33" s="209"/>
      <c r="G33" s="221"/>
      <c r="H33" s="340" t="s">
        <v>316</v>
      </c>
      <c r="I33" s="340" t="s">
        <v>317</v>
      </c>
      <c r="J33" s="341">
        <v>232945</v>
      </c>
      <c r="K33" s="341">
        <v>857523</v>
      </c>
      <c r="L33" s="4"/>
    </row>
    <row r="34" spans="1:12" ht="16.5">
      <c r="A34" s="205"/>
      <c r="B34" s="307" t="str">
        <f t="shared" si="2"/>
        <v>334</v>
      </c>
      <c r="C34" s="308" t="str">
        <f t="shared" si="2"/>
        <v>Petroleum Products Refined</v>
      </c>
      <c r="D34" s="204">
        <f t="shared" si="2"/>
        <v>29538043</v>
      </c>
      <c r="E34" s="309">
        <f t="shared" si="2"/>
        <v>21394056</v>
      </c>
      <c r="F34" s="209"/>
      <c r="G34" s="221"/>
      <c r="H34" s="340" t="s">
        <v>286</v>
      </c>
      <c r="I34" s="340" t="s">
        <v>287</v>
      </c>
      <c r="J34" s="341">
        <v>29538043</v>
      </c>
      <c r="K34" s="341">
        <v>21394056</v>
      </c>
      <c r="L34" s="4"/>
    </row>
    <row r="35" spans="1:12" ht="16.5">
      <c r="A35" s="205"/>
      <c r="B35" s="307" t="str">
        <f t="shared" si="2"/>
        <v>542</v>
      </c>
      <c r="C35" s="308" t="str">
        <f t="shared" si="2"/>
        <v>Medicaments Including Vet. Med.</v>
      </c>
      <c r="D35" s="204">
        <f t="shared" si="2"/>
        <v>1379061</v>
      </c>
      <c r="E35" s="309">
        <f t="shared" si="2"/>
        <v>1575522</v>
      </c>
      <c r="F35" s="209"/>
      <c r="G35" s="221"/>
      <c r="H35" s="340" t="s">
        <v>340</v>
      </c>
      <c r="I35" s="340" t="s">
        <v>341</v>
      </c>
      <c r="J35" s="341">
        <v>1379061</v>
      </c>
      <c r="K35" s="341">
        <v>1575522</v>
      </c>
      <c r="L35" s="4"/>
    </row>
    <row r="36" spans="1:12" ht="16.5">
      <c r="A36" s="205"/>
      <c r="B36" s="307" t="str">
        <f t="shared" si="2"/>
        <v>554</v>
      </c>
      <c r="C36" s="308" t="str">
        <f t="shared" si="2"/>
        <v>Soaps, Cleaning Prep.</v>
      </c>
      <c r="D36" s="204">
        <f t="shared" si="2"/>
        <v>303197</v>
      </c>
      <c r="E36" s="309">
        <f t="shared" si="2"/>
        <v>66645</v>
      </c>
      <c r="F36" s="209"/>
      <c r="G36" s="221"/>
      <c r="H36" s="340" t="s">
        <v>103</v>
      </c>
      <c r="I36" s="340" t="s">
        <v>290</v>
      </c>
      <c r="J36" s="341">
        <v>303197</v>
      </c>
      <c r="K36" s="341">
        <v>66645</v>
      </c>
      <c r="L36" s="4"/>
    </row>
    <row r="37" spans="1:12" ht="16.5">
      <c r="A37" s="205"/>
      <c r="B37" s="307" t="str">
        <f t="shared" si="2"/>
        <v>752</v>
      </c>
      <c r="C37" s="308" t="str">
        <f t="shared" si="2"/>
        <v>Data Processing Machines</v>
      </c>
      <c r="D37" s="204">
        <f t="shared" si="2"/>
        <v>564544</v>
      </c>
      <c r="E37" s="309">
        <f t="shared" si="2"/>
        <v>665</v>
      </c>
      <c r="F37" s="209"/>
      <c r="G37" s="221"/>
      <c r="H37" s="340" t="s">
        <v>269</v>
      </c>
      <c r="I37" s="340" t="s">
        <v>270</v>
      </c>
      <c r="J37" s="341">
        <v>564544</v>
      </c>
      <c r="K37" s="341">
        <v>665</v>
      </c>
      <c r="L37" s="4"/>
    </row>
    <row r="38" spans="1:12" ht="16.5">
      <c r="A38" s="202" t="s">
        <v>139</v>
      </c>
      <c r="B38" s="307" t="str">
        <f t="shared" si="2"/>
        <v>778</v>
      </c>
      <c r="C38" s="308" t="str">
        <f t="shared" si="2"/>
        <v>Electrical Machinery &amp; Apparatus</v>
      </c>
      <c r="D38" s="204">
        <f t="shared" si="2"/>
        <v>183533</v>
      </c>
      <c r="E38" s="309">
        <f t="shared" si="2"/>
        <v>40029</v>
      </c>
      <c r="F38" s="209"/>
      <c r="G38" s="221"/>
      <c r="H38" s="340" t="s">
        <v>330</v>
      </c>
      <c r="I38" s="340" t="s">
        <v>331</v>
      </c>
      <c r="J38" s="341">
        <v>183533</v>
      </c>
      <c r="K38" s="341">
        <v>40029</v>
      </c>
      <c r="L38" s="4"/>
    </row>
    <row r="39" spans="1:12" ht="16.5">
      <c r="A39" s="205"/>
      <c r="B39" s="307" t="str">
        <f t="shared" si="2"/>
        <v>848</v>
      </c>
      <c r="C39" s="308" t="str">
        <f t="shared" si="2"/>
        <v>Headgear-Non Textile Clothing</v>
      </c>
      <c r="D39" s="204">
        <f t="shared" si="2"/>
        <v>160218</v>
      </c>
      <c r="E39" s="309">
        <f t="shared" si="2"/>
        <v>247270</v>
      </c>
      <c r="F39" s="203"/>
      <c r="G39" s="204"/>
      <c r="H39" s="340" t="s">
        <v>404</v>
      </c>
      <c r="I39" s="340" t="s">
        <v>405</v>
      </c>
      <c r="J39" s="341">
        <v>160218</v>
      </c>
      <c r="K39" s="341">
        <v>247270</v>
      </c>
      <c r="L39" s="4"/>
    </row>
    <row r="40" spans="2:12" ht="16.5">
      <c r="B40" s="307" t="str">
        <f t="shared" si="2"/>
        <v>874</v>
      </c>
      <c r="C40" s="308" t="str">
        <f t="shared" si="2"/>
        <v>Measuring Checking Instruments</v>
      </c>
      <c r="D40" s="204">
        <f t="shared" si="2"/>
        <v>1190033</v>
      </c>
      <c r="E40" s="309">
        <f t="shared" si="2"/>
        <v>342332</v>
      </c>
      <c r="F40" s="203"/>
      <c r="G40" s="204"/>
      <c r="H40" s="340" t="s">
        <v>359</v>
      </c>
      <c r="I40" s="340" t="s">
        <v>360</v>
      </c>
      <c r="J40" s="341">
        <v>1190033</v>
      </c>
      <c r="K40" s="341">
        <v>342332</v>
      </c>
      <c r="L40" s="4"/>
    </row>
    <row r="41" spans="1:12" ht="16.5">
      <c r="A41" s="253"/>
      <c r="B41" s="307" t="str">
        <f t="shared" si="2"/>
        <v>885</v>
      </c>
      <c r="C41" s="308" t="str">
        <f t="shared" si="2"/>
        <v>Watches And Clocks</v>
      </c>
      <c r="D41" s="204">
        <f t="shared" si="2"/>
        <v>208356</v>
      </c>
      <c r="E41" s="309">
        <f t="shared" si="2"/>
        <v>575342</v>
      </c>
      <c r="F41" s="203"/>
      <c r="G41" s="204"/>
      <c r="H41" s="340" t="s">
        <v>414</v>
      </c>
      <c r="I41" s="340" t="s">
        <v>415</v>
      </c>
      <c r="J41" s="341">
        <v>208356</v>
      </c>
      <c r="K41" s="341">
        <v>575342</v>
      </c>
      <c r="L41" s="4"/>
    </row>
    <row r="42" spans="1:12" ht="16.5">
      <c r="A42" s="254"/>
      <c r="B42" s="315" t="str">
        <f t="shared" si="2"/>
        <v>897</v>
      </c>
      <c r="C42" s="316" t="str">
        <f t="shared" si="2"/>
        <v>Jewellery</v>
      </c>
      <c r="D42" s="317">
        <f t="shared" si="2"/>
        <v>327199</v>
      </c>
      <c r="E42" s="318">
        <f t="shared" si="2"/>
        <v>1468449</v>
      </c>
      <c r="F42" s="203"/>
      <c r="G42" s="204"/>
      <c r="H42" s="340" t="s">
        <v>416</v>
      </c>
      <c r="I42" s="340" t="s">
        <v>417</v>
      </c>
      <c r="J42" s="341">
        <v>327199</v>
      </c>
      <c r="K42" s="341">
        <v>1468449</v>
      </c>
      <c r="L42" s="4"/>
    </row>
    <row r="43" spans="1:10" ht="16.5">
      <c r="A43" s="205"/>
      <c r="B43" s="272"/>
      <c r="C43" s="242"/>
      <c r="D43" s="273"/>
      <c r="E43" s="210"/>
      <c r="F43" s="203"/>
      <c r="G43" s="204"/>
      <c r="H43" s="226"/>
      <c r="I43" s="227"/>
      <c r="J43" s="227"/>
    </row>
    <row r="44" spans="1:10" ht="16.5">
      <c r="A44" s="254"/>
      <c r="B44" s="272"/>
      <c r="C44" s="242"/>
      <c r="D44" s="273"/>
      <c r="E44" s="210"/>
      <c r="F44" s="203"/>
      <c r="G44" s="204"/>
      <c r="H44" s="194"/>
      <c r="I44" s="195"/>
      <c r="J44" s="195"/>
    </row>
    <row r="45" spans="1:10" ht="16.5">
      <c r="A45" s="254"/>
      <c r="B45" s="272"/>
      <c r="C45" s="242"/>
      <c r="D45" s="273"/>
      <c r="E45" s="210"/>
      <c r="F45" s="203"/>
      <c r="G45" s="204"/>
      <c r="H45" s="194"/>
      <c r="I45" s="195"/>
      <c r="J45" s="195"/>
    </row>
    <row r="46" spans="1:10" ht="16.5">
      <c r="A46" s="254"/>
      <c r="B46" s="272"/>
      <c r="C46" s="242"/>
      <c r="D46" s="273"/>
      <c r="E46" s="210"/>
      <c r="F46" s="209"/>
      <c r="G46" s="221"/>
      <c r="H46" s="194"/>
      <c r="I46" s="195"/>
      <c r="J46" s="195"/>
    </row>
    <row r="47" spans="1:10" ht="16.5">
      <c r="A47" s="254"/>
      <c r="B47" s="272"/>
      <c r="C47" s="242"/>
      <c r="D47" s="273"/>
      <c r="E47" s="210"/>
      <c r="F47" s="228"/>
      <c r="G47" s="227"/>
      <c r="H47" s="195"/>
      <c r="I47" s="195"/>
      <c r="J47" s="195"/>
    </row>
    <row r="48" spans="1:10" ht="16.5">
      <c r="A48" s="254"/>
      <c r="B48" s="272"/>
      <c r="C48" s="242"/>
      <c r="D48" s="273"/>
      <c r="E48" s="210"/>
      <c r="F48" s="229"/>
      <c r="G48" s="195"/>
      <c r="H48" s="195"/>
      <c r="I48" s="195"/>
      <c r="J48" s="195"/>
    </row>
    <row r="49" spans="1:10" ht="16.5">
      <c r="A49" s="254"/>
      <c r="B49" s="236"/>
      <c r="C49" s="274"/>
      <c r="D49" s="274"/>
      <c r="E49" s="275"/>
      <c r="F49" s="244"/>
      <c r="G49" s="233"/>
      <c r="H49" s="195"/>
      <c r="I49" s="195"/>
      <c r="J49" s="195"/>
    </row>
    <row r="50" spans="1:10" ht="16.5">
      <c r="A50" s="4"/>
      <c r="B50" s="272"/>
      <c r="C50" s="242"/>
      <c r="D50" s="273"/>
      <c r="E50" s="210"/>
      <c r="F50" s="217"/>
      <c r="G50" s="204"/>
      <c r="H50" s="194"/>
      <c r="I50" s="195"/>
      <c r="J50" s="195"/>
    </row>
    <row r="51" spans="1:10" ht="16.5">
      <c r="A51" s="254"/>
      <c r="B51" s="272"/>
      <c r="C51" s="242"/>
      <c r="D51" s="273"/>
      <c r="E51" s="210"/>
      <c r="F51" s="217"/>
      <c r="G51" s="204"/>
      <c r="H51" s="194"/>
      <c r="I51" s="195"/>
      <c r="J51" s="195"/>
    </row>
    <row r="52" spans="1:10" ht="16.5">
      <c r="A52" s="196"/>
      <c r="B52" s="272"/>
      <c r="C52" s="242"/>
      <c r="D52" s="273"/>
      <c r="E52" s="210"/>
      <c r="F52" s="217"/>
      <c r="G52" s="204"/>
      <c r="H52" s="194"/>
      <c r="I52" s="195"/>
      <c r="J52" s="195"/>
    </row>
    <row r="53" spans="1:10" ht="16.5">
      <c r="A53" s="196"/>
      <c r="B53" s="272"/>
      <c r="C53" s="242"/>
      <c r="D53" s="273"/>
      <c r="E53" s="210"/>
      <c r="F53" s="217"/>
      <c r="G53" s="204"/>
      <c r="H53" s="194"/>
      <c r="I53" s="195"/>
      <c r="J53" s="195"/>
    </row>
    <row r="54" spans="1:10" ht="16.5">
      <c r="A54" s="256"/>
      <c r="B54" s="272"/>
      <c r="C54" s="242"/>
      <c r="D54" s="273"/>
      <c r="E54" s="210"/>
      <c r="F54" s="217"/>
      <c r="G54" s="204"/>
      <c r="H54" s="194"/>
      <c r="I54" s="195"/>
      <c r="J54" s="195"/>
    </row>
    <row r="55" spans="1:10" ht="16.5">
      <c r="A55" s="196"/>
      <c r="B55" s="272"/>
      <c r="C55" s="242"/>
      <c r="D55" s="273"/>
      <c r="E55" s="210"/>
      <c r="F55" s="217"/>
      <c r="G55" s="204"/>
      <c r="H55" s="194"/>
      <c r="I55" s="195"/>
      <c r="J55" s="195"/>
    </row>
    <row r="56" spans="1:10" ht="16.5">
      <c r="A56" s="196"/>
      <c r="B56" s="272"/>
      <c r="C56" s="242"/>
      <c r="D56" s="273"/>
      <c r="E56" s="210"/>
      <c r="F56" s="217"/>
      <c r="G56" s="204"/>
      <c r="H56" s="194"/>
      <c r="I56" s="195"/>
      <c r="J56" s="195"/>
    </row>
    <row r="57" spans="1:10" ht="16.5">
      <c r="A57" s="196"/>
      <c r="B57" s="272"/>
      <c r="C57" s="242"/>
      <c r="D57" s="273"/>
      <c r="E57" s="210"/>
      <c r="F57" s="217"/>
      <c r="G57" s="204"/>
      <c r="H57" s="194"/>
      <c r="I57" s="195"/>
      <c r="J57" s="195"/>
    </row>
    <row r="58" spans="1:10" ht="16.5">
      <c r="A58" s="196"/>
      <c r="B58" s="272"/>
      <c r="C58" s="242"/>
      <c r="D58" s="273"/>
      <c r="E58" s="210"/>
      <c r="F58" s="217"/>
      <c r="G58" s="204"/>
      <c r="H58" s="194"/>
      <c r="I58" s="195"/>
      <c r="J58" s="195"/>
    </row>
    <row r="59" spans="1:10" ht="16.5">
      <c r="A59" s="196"/>
      <c r="B59" s="272"/>
      <c r="C59" s="242"/>
      <c r="D59" s="273"/>
      <c r="E59" s="210"/>
      <c r="F59" s="217"/>
      <c r="G59" s="204"/>
      <c r="H59" s="194"/>
      <c r="I59" s="195"/>
      <c r="J59" s="195"/>
    </row>
    <row r="60" spans="1:10" ht="16.5">
      <c r="A60" s="196"/>
      <c r="B60" s="236"/>
      <c r="C60" s="190"/>
      <c r="D60" s="190"/>
      <c r="E60" s="226"/>
      <c r="F60" s="235"/>
      <c r="G60" s="190"/>
      <c r="H60" s="194"/>
      <c r="I60" s="195"/>
      <c r="J60" s="195"/>
    </row>
    <row r="61" spans="1:10" ht="16.5">
      <c r="A61" s="190"/>
      <c r="B61" s="236"/>
      <c r="C61" s="190"/>
      <c r="D61" s="190"/>
      <c r="E61" s="194"/>
      <c r="F61" s="235"/>
      <c r="G61" s="190"/>
      <c r="H61" s="194"/>
      <c r="I61" s="195"/>
      <c r="J61" s="195"/>
    </row>
    <row r="62" spans="1:10" ht="16.5">
      <c r="A62" s="190"/>
      <c r="B62" s="236"/>
      <c r="C62" s="190"/>
      <c r="D62" s="190"/>
      <c r="E62" s="194"/>
      <c r="F62" s="235"/>
      <c r="G62" s="190"/>
      <c r="H62" s="194"/>
      <c r="I62" s="195"/>
      <c r="J62" s="195"/>
    </row>
    <row r="63" spans="1:10" ht="16.5">
      <c r="A63" s="190"/>
      <c r="B63" s="236"/>
      <c r="C63" s="190"/>
      <c r="D63" s="190"/>
      <c r="E63" s="194"/>
      <c r="F63" s="235"/>
      <c r="G63" s="190"/>
      <c r="H63" s="194"/>
      <c r="I63" s="195"/>
      <c r="J63" s="195"/>
    </row>
    <row r="64" spans="1:10" ht="16.5">
      <c r="A64" s="191"/>
      <c r="B64" s="236"/>
      <c r="C64" s="192"/>
      <c r="D64" s="193"/>
      <c r="E64" s="194"/>
      <c r="F64" s="235"/>
      <c r="G64" s="190"/>
      <c r="H64" s="194"/>
      <c r="I64" s="195"/>
      <c r="J64" s="195"/>
    </row>
    <row r="65" spans="1:10" ht="16.5">
      <c r="A65" s="191"/>
      <c r="B65" s="236"/>
      <c r="C65" s="192"/>
      <c r="D65" s="197"/>
      <c r="E65" s="194"/>
      <c r="F65" s="235"/>
      <c r="G65" s="190"/>
      <c r="H65" s="194"/>
      <c r="I65" s="195"/>
      <c r="J65" s="195"/>
    </row>
    <row r="66" spans="1:10" ht="16.5">
      <c r="A66" s="191"/>
      <c r="B66" s="236"/>
      <c r="C66" s="191"/>
      <c r="D66" s="191"/>
      <c r="E66" s="194"/>
      <c r="F66" s="235"/>
      <c r="G66" s="190"/>
      <c r="H66" s="194"/>
      <c r="I66" s="195"/>
      <c r="J66" s="195"/>
    </row>
    <row r="67" spans="1:10" ht="15">
      <c r="A67" s="237"/>
      <c r="B67" s="238"/>
      <c r="C67" s="237"/>
      <c r="D67" s="237"/>
      <c r="E67" s="239"/>
      <c r="F67" s="235"/>
      <c r="G67" s="190"/>
      <c r="H67" s="194"/>
      <c r="I67" s="195"/>
      <c r="J67" s="195"/>
    </row>
    <row r="68" spans="1:10" ht="16.5">
      <c r="A68" s="201"/>
      <c r="B68" s="236"/>
      <c r="C68" s="4"/>
      <c r="D68" s="201"/>
      <c r="E68" s="190"/>
      <c r="F68" s="240"/>
      <c r="G68" s="190"/>
      <c r="H68" s="194"/>
      <c r="I68" s="195"/>
      <c r="J68" s="195"/>
    </row>
    <row r="69" spans="1:10" ht="15.75">
      <c r="A69" s="4"/>
      <c r="B69" s="241"/>
      <c r="C69" s="242"/>
      <c r="D69" s="243"/>
      <c r="E69" s="226"/>
      <c r="F69" s="244"/>
      <c r="G69" s="227"/>
      <c r="H69" s="195"/>
      <c r="I69" s="195"/>
      <c r="J69" s="195"/>
    </row>
    <row r="70" spans="1:10" ht="16.5">
      <c r="A70" s="205"/>
      <c r="B70" s="241"/>
      <c r="C70" s="242"/>
      <c r="D70" s="243"/>
      <c r="E70" s="194"/>
      <c r="F70" s="244"/>
      <c r="G70" s="195"/>
      <c r="H70" s="195"/>
      <c r="I70" s="195"/>
      <c r="J70" s="195"/>
    </row>
    <row r="71" spans="1:10" ht="15.75">
      <c r="A71" s="208"/>
      <c r="B71" s="241"/>
      <c r="C71" s="242"/>
      <c r="D71" s="243"/>
      <c r="E71" s="194"/>
      <c r="F71" s="244"/>
      <c r="G71" s="195"/>
      <c r="H71" s="195"/>
      <c r="I71" s="195"/>
      <c r="J71" s="195"/>
    </row>
    <row r="72" spans="1:10" ht="15.75">
      <c r="A72" s="208"/>
      <c r="B72" s="241"/>
      <c r="C72" s="242"/>
      <c r="D72" s="243"/>
      <c r="E72" s="194"/>
      <c r="F72" s="244"/>
      <c r="G72" s="195"/>
      <c r="H72" s="195"/>
      <c r="I72" s="195"/>
      <c r="J72" s="195"/>
    </row>
    <row r="73" spans="1:10" ht="16.5">
      <c r="A73" s="205"/>
      <c r="B73" s="241"/>
      <c r="C73" s="242"/>
      <c r="D73" s="243"/>
      <c r="E73" s="194"/>
      <c r="F73" s="244"/>
      <c r="G73" s="195"/>
      <c r="H73" s="195"/>
      <c r="I73" s="195"/>
      <c r="J73" s="195"/>
    </row>
    <row r="74" spans="1:10" ht="16.5">
      <c r="A74" s="245"/>
      <c r="B74" s="241"/>
      <c r="C74" s="242"/>
      <c r="D74" s="243"/>
      <c r="E74" s="194"/>
      <c r="F74" s="244"/>
      <c r="G74" s="195"/>
      <c r="H74" s="195"/>
      <c r="I74" s="195"/>
      <c r="J74" s="195"/>
    </row>
    <row r="75" spans="1:10" ht="16.5">
      <c r="A75" s="245"/>
      <c r="B75" s="241"/>
      <c r="C75" s="242"/>
      <c r="D75" s="243"/>
      <c r="E75" s="194"/>
      <c r="F75" s="244"/>
      <c r="G75" s="195"/>
      <c r="H75" s="195"/>
      <c r="I75" s="195"/>
      <c r="J75" s="195"/>
    </row>
    <row r="76" spans="1:10" ht="15.75">
      <c r="A76" s="4"/>
      <c r="B76" s="241"/>
      <c r="C76" s="242"/>
      <c r="D76" s="243"/>
      <c r="E76" s="194"/>
      <c r="F76" s="244"/>
      <c r="G76" s="195"/>
      <c r="H76" s="195"/>
      <c r="I76" s="195"/>
      <c r="J76" s="195"/>
    </row>
    <row r="77" spans="1:10" ht="15.75">
      <c r="A77" s="208"/>
      <c r="B77" s="241"/>
      <c r="C77" s="242"/>
      <c r="D77" s="243"/>
      <c r="E77" s="194"/>
      <c r="F77" s="244"/>
      <c r="G77" s="195"/>
      <c r="H77" s="195"/>
      <c r="I77" s="195"/>
      <c r="J77" s="195"/>
    </row>
    <row r="78" spans="1:10" ht="15.75">
      <c r="A78" s="208"/>
      <c r="B78" s="241"/>
      <c r="C78" s="242"/>
      <c r="D78" s="243"/>
      <c r="E78" s="194"/>
      <c r="F78" s="244"/>
      <c r="G78" s="195"/>
      <c r="H78" s="195"/>
      <c r="I78" s="195"/>
      <c r="J78" s="195"/>
    </row>
    <row r="79" spans="1:10" ht="15.75">
      <c r="A79" s="208"/>
      <c r="B79" s="246"/>
      <c r="C79" s="242"/>
      <c r="D79" s="247"/>
      <c r="E79" s="194"/>
      <c r="F79" s="244"/>
      <c r="G79" s="195"/>
      <c r="H79" s="195"/>
      <c r="I79" s="195"/>
      <c r="J79" s="195"/>
    </row>
    <row r="80" spans="1:10" ht="15.75">
      <c r="A80" s="4"/>
      <c r="B80" s="241"/>
      <c r="C80" s="242"/>
      <c r="D80" s="243"/>
      <c r="E80" s="194"/>
      <c r="F80" s="244"/>
      <c r="G80" s="195"/>
      <c r="H80" s="195"/>
      <c r="I80" s="195"/>
      <c r="J80" s="195"/>
    </row>
    <row r="81" spans="1:10" ht="16.5">
      <c r="A81" s="205"/>
      <c r="B81" s="241"/>
      <c r="C81" s="242"/>
      <c r="D81" s="243"/>
      <c r="E81" s="194"/>
      <c r="F81" s="244"/>
      <c r="G81" s="195"/>
      <c r="H81" s="195"/>
      <c r="I81" s="195"/>
      <c r="J81" s="195"/>
    </row>
    <row r="82" spans="1:10" ht="16.5">
      <c r="A82" s="205"/>
      <c r="B82" s="241"/>
      <c r="C82" s="242"/>
      <c r="D82" s="243"/>
      <c r="E82" s="194"/>
      <c r="F82" s="244"/>
      <c r="G82" s="195"/>
      <c r="H82" s="195"/>
      <c r="I82" s="195"/>
      <c r="J82" s="195"/>
    </row>
    <row r="83" spans="1:10" ht="16.5">
      <c r="A83" s="205"/>
      <c r="B83" s="241"/>
      <c r="C83" s="242"/>
      <c r="D83" s="243"/>
      <c r="E83" s="194"/>
      <c r="F83" s="244"/>
      <c r="G83" s="195"/>
      <c r="H83" s="195"/>
      <c r="I83" s="195"/>
      <c r="J83" s="195"/>
    </row>
    <row r="84" spans="1:10" ht="16.5">
      <c r="A84" s="248"/>
      <c r="B84" s="241"/>
      <c r="C84" s="242"/>
      <c r="D84" s="243"/>
      <c r="E84" s="194"/>
      <c r="F84" s="244"/>
      <c r="G84" s="195"/>
      <c r="H84" s="195"/>
      <c r="I84" s="195"/>
      <c r="J84" s="195"/>
    </row>
    <row r="85" spans="1:10" ht="16.5">
      <c r="A85" s="205"/>
      <c r="B85" s="241"/>
      <c r="C85" s="242"/>
      <c r="D85" s="243"/>
      <c r="E85" s="194"/>
      <c r="F85" s="244"/>
      <c r="G85" s="195"/>
      <c r="H85" s="195"/>
      <c r="I85" s="195"/>
      <c r="J85" s="195"/>
    </row>
    <row r="86" spans="1:10" ht="16.5">
      <c r="A86" s="205"/>
      <c r="B86" s="241"/>
      <c r="C86" s="242"/>
      <c r="D86" s="243"/>
      <c r="E86" s="194"/>
      <c r="F86" s="244"/>
      <c r="G86" s="195"/>
      <c r="H86" s="195"/>
      <c r="I86" s="195"/>
      <c r="J86" s="195"/>
    </row>
    <row r="87" spans="1:10" ht="16.5">
      <c r="A87" s="205"/>
      <c r="B87" s="241"/>
      <c r="C87" s="242"/>
      <c r="D87" s="243"/>
      <c r="E87" s="194"/>
      <c r="F87" s="244"/>
      <c r="G87" s="195"/>
      <c r="H87" s="195"/>
      <c r="I87" s="195"/>
      <c r="J87" s="195"/>
    </row>
    <row r="88" spans="1:10" ht="16.5">
      <c r="A88" s="205"/>
      <c r="B88" s="241"/>
      <c r="C88" s="242"/>
      <c r="D88" s="243"/>
      <c r="E88" s="194"/>
      <c r="F88" s="244"/>
      <c r="G88" s="195"/>
      <c r="H88" s="195"/>
      <c r="I88" s="195"/>
      <c r="J88" s="195"/>
    </row>
    <row r="89" spans="1:10" ht="16.5">
      <c r="A89" s="205"/>
      <c r="B89" s="241"/>
      <c r="C89" s="242"/>
      <c r="D89" s="243"/>
      <c r="E89" s="194"/>
      <c r="F89" s="244"/>
      <c r="G89" s="195"/>
      <c r="H89" s="195"/>
      <c r="I89" s="195"/>
      <c r="J89" s="195"/>
    </row>
    <row r="90" spans="1:10" ht="16.5">
      <c r="A90" s="205"/>
      <c r="B90" s="246"/>
      <c r="C90" s="249"/>
      <c r="D90" s="250"/>
      <c r="E90" s="194"/>
      <c r="F90" s="244"/>
      <c r="G90" s="195"/>
      <c r="H90" s="195"/>
      <c r="I90" s="195"/>
      <c r="J90" s="195"/>
    </row>
    <row r="91" spans="1:10" ht="15.75">
      <c r="A91" s="4"/>
      <c r="B91" s="246"/>
      <c r="C91" s="242"/>
      <c r="D91" s="247"/>
      <c r="E91" s="194"/>
      <c r="F91" s="244"/>
      <c r="G91" s="195"/>
      <c r="H91" s="195"/>
      <c r="I91" s="195"/>
      <c r="J91" s="195"/>
    </row>
    <row r="92" spans="1:10" ht="15.75">
      <c r="A92" s="4"/>
      <c r="B92" s="251"/>
      <c r="C92" s="242"/>
      <c r="D92" s="252"/>
      <c r="E92" s="194"/>
      <c r="F92" s="244"/>
      <c r="G92" s="195"/>
      <c r="H92" s="195"/>
      <c r="I92" s="195"/>
      <c r="J92" s="195"/>
    </row>
    <row r="93" spans="1:10" ht="15.75">
      <c r="A93" s="253"/>
      <c r="B93" s="251"/>
      <c r="C93" s="242"/>
      <c r="D93" s="252"/>
      <c r="E93" s="194"/>
      <c r="F93" s="244"/>
      <c r="G93" s="195"/>
      <c r="H93" s="195"/>
      <c r="I93" s="195"/>
      <c r="J93" s="195"/>
    </row>
    <row r="94" spans="1:10" ht="15.75">
      <c r="A94" s="254"/>
      <c r="B94" s="251"/>
      <c r="C94" s="242"/>
      <c r="D94" s="252"/>
      <c r="E94" s="194"/>
      <c r="F94" s="244"/>
      <c r="G94" s="195"/>
      <c r="H94" s="195"/>
      <c r="I94" s="195"/>
      <c r="J94" s="195"/>
    </row>
    <row r="95" spans="1:10" ht="15.75">
      <c r="A95" s="254"/>
      <c r="B95" s="251"/>
      <c r="C95" s="242"/>
      <c r="D95" s="252"/>
      <c r="E95" s="194"/>
      <c r="F95" s="244"/>
      <c r="G95" s="195"/>
      <c r="H95" s="195"/>
      <c r="I95" s="195"/>
      <c r="J95" s="195"/>
    </row>
    <row r="96" spans="1:10" ht="16.5">
      <c r="A96" s="205"/>
      <c r="B96" s="251"/>
      <c r="C96" s="242"/>
      <c r="D96" s="252"/>
      <c r="E96" s="194"/>
      <c r="F96" s="244"/>
      <c r="G96" s="195"/>
      <c r="H96" s="195"/>
      <c r="I96" s="195"/>
      <c r="J96" s="195"/>
    </row>
    <row r="97" spans="1:10" ht="15.75">
      <c r="A97" s="254"/>
      <c r="B97" s="251"/>
      <c r="C97" s="242"/>
      <c r="D97" s="252"/>
      <c r="E97" s="194"/>
      <c r="F97" s="244"/>
      <c r="G97" s="195"/>
      <c r="H97" s="195"/>
      <c r="I97" s="195"/>
      <c r="J97" s="195"/>
    </row>
    <row r="98" spans="1:10" ht="15.75">
      <c r="A98" s="254"/>
      <c r="B98" s="251"/>
      <c r="C98" s="242"/>
      <c r="D98" s="252"/>
      <c r="E98" s="194"/>
      <c r="F98" s="244"/>
      <c r="G98" s="195"/>
      <c r="H98" s="195"/>
      <c r="I98" s="195"/>
      <c r="J98" s="195"/>
    </row>
    <row r="99" spans="1:10" ht="15.75">
      <c r="A99" s="254"/>
      <c r="B99" s="251"/>
      <c r="C99" s="242"/>
      <c r="D99" s="252"/>
      <c r="E99" s="194"/>
      <c r="F99" s="244"/>
      <c r="G99" s="195"/>
      <c r="H99" s="195"/>
      <c r="I99" s="195"/>
      <c r="J99" s="195"/>
    </row>
    <row r="100" spans="1:10" ht="15.75">
      <c r="A100" s="254"/>
      <c r="B100" s="251"/>
      <c r="C100" s="242"/>
      <c r="D100" s="252"/>
      <c r="E100" s="194"/>
      <c r="F100" s="244"/>
      <c r="G100" s="195"/>
      <c r="H100" s="195"/>
      <c r="I100" s="195"/>
      <c r="J100" s="195"/>
    </row>
    <row r="101" spans="1:10" ht="15.75">
      <c r="A101" s="254"/>
      <c r="B101" s="251"/>
      <c r="C101" s="242"/>
      <c r="D101" s="252"/>
      <c r="E101" s="194"/>
      <c r="F101" s="244"/>
      <c r="G101" s="195"/>
      <c r="H101" s="195"/>
      <c r="I101" s="195"/>
      <c r="J101" s="195"/>
    </row>
    <row r="102" spans="1:10" ht="15.75">
      <c r="A102" s="254"/>
      <c r="B102" s="246"/>
      <c r="C102" s="255"/>
      <c r="D102" s="243"/>
      <c r="E102" s="194"/>
      <c r="F102" s="244"/>
      <c r="G102" s="195"/>
      <c r="H102" s="195"/>
      <c r="I102" s="195"/>
      <c r="J102" s="195"/>
    </row>
    <row r="103" spans="1:10" ht="15.75">
      <c r="A103" s="4"/>
      <c r="B103" s="251"/>
      <c r="C103" s="242"/>
      <c r="D103" s="252"/>
      <c r="E103" s="194"/>
      <c r="F103" s="244"/>
      <c r="G103" s="195"/>
      <c r="H103" s="195"/>
      <c r="I103" s="195"/>
      <c r="J103" s="195"/>
    </row>
    <row r="104" spans="1:10" ht="15.75">
      <c r="A104" s="254"/>
      <c r="B104" s="251"/>
      <c r="C104" s="242"/>
      <c r="D104" s="252"/>
      <c r="E104" s="194"/>
      <c r="F104" s="244"/>
      <c r="G104" s="195"/>
      <c r="H104" s="195"/>
      <c r="I104" s="195"/>
      <c r="J104" s="195"/>
    </row>
    <row r="105" spans="1:10" ht="15.75">
      <c r="A105" s="196"/>
      <c r="B105" s="251"/>
      <c r="C105" s="242"/>
      <c r="D105" s="252"/>
      <c r="E105" s="194"/>
      <c r="F105" s="244"/>
      <c r="G105" s="195"/>
      <c r="H105" s="195"/>
      <c r="I105" s="195"/>
      <c r="J105" s="195"/>
    </row>
    <row r="106" spans="1:10" ht="15.75">
      <c r="A106" s="196"/>
      <c r="B106" s="251"/>
      <c r="C106" s="242"/>
      <c r="D106" s="252"/>
      <c r="E106" s="194"/>
      <c r="F106" s="244"/>
      <c r="G106" s="195"/>
      <c r="H106" s="195"/>
      <c r="I106" s="195"/>
      <c r="J106" s="195"/>
    </row>
    <row r="107" spans="1:10" ht="16.5">
      <c r="A107" s="256"/>
      <c r="B107" s="251"/>
      <c r="C107" s="242"/>
      <c r="D107" s="252"/>
      <c r="E107" s="194"/>
      <c r="F107" s="244"/>
      <c r="G107" s="195"/>
      <c r="H107" s="195"/>
      <c r="I107" s="195"/>
      <c r="J107" s="195"/>
    </row>
    <row r="108" spans="1:10" ht="15.75">
      <c r="A108" s="196"/>
      <c r="B108" s="251"/>
      <c r="C108" s="242"/>
      <c r="D108" s="252"/>
      <c r="E108" s="194"/>
      <c r="F108" s="244"/>
      <c r="G108" s="195"/>
      <c r="H108" s="195"/>
      <c r="I108" s="195"/>
      <c r="J108" s="195"/>
    </row>
    <row r="109" spans="1:10" ht="15.75">
      <c r="A109" s="196"/>
      <c r="B109" s="251"/>
      <c r="C109" s="242"/>
      <c r="D109" s="252"/>
      <c r="E109" s="194"/>
      <c r="F109" s="244"/>
      <c r="G109" s="195"/>
      <c r="H109" s="195"/>
      <c r="I109" s="195"/>
      <c r="J109" s="195"/>
    </row>
    <row r="110" spans="1:10" ht="15.75">
      <c r="A110" s="196"/>
      <c r="B110" s="251"/>
      <c r="C110" s="242"/>
      <c r="D110" s="252"/>
      <c r="E110" s="194"/>
      <c r="F110" s="244"/>
      <c r="G110" s="195"/>
      <c r="H110" s="195"/>
      <c r="I110" s="195"/>
      <c r="J110" s="195"/>
    </row>
    <row r="111" spans="1:10" ht="15.75">
      <c r="A111" s="196"/>
      <c r="B111" s="251"/>
      <c r="C111" s="242"/>
      <c r="D111" s="252"/>
      <c r="E111" s="194"/>
      <c r="F111" s="244"/>
      <c r="G111" s="195"/>
      <c r="H111" s="195"/>
      <c r="I111" s="195"/>
      <c r="J111" s="195"/>
    </row>
    <row r="112" spans="1:10" ht="15.75">
      <c r="A112" s="196"/>
      <c r="B112" s="251"/>
      <c r="C112" s="242"/>
      <c r="D112" s="252"/>
      <c r="E112" s="194"/>
      <c r="F112" s="244"/>
      <c r="G112" s="195"/>
      <c r="H112" s="195"/>
      <c r="I112" s="195"/>
      <c r="J112" s="195"/>
    </row>
    <row r="113" spans="1:10" ht="15.75">
      <c r="A113" s="4"/>
      <c r="B113" s="249"/>
      <c r="C113" s="249"/>
      <c r="D113" s="257"/>
      <c r="E113" s="194"/>
      <c r="F113" s="244"/>
      <c r="G113" s="195"/>
      <c r="H113" s="195"/>
      <c r="I113" s="195"/>
      <c r="J113" s="195"/>
    </row>
    <row r="114" spans="1:10" ht="15.75">
      <c r="A114" s="4"/>
      <c r="B114" s="251"/>
      <c r="C114" s="258"/>
      <c r="D114" s="259"/>
      <c r="E114" s="194"/>
      <c r="F114" s="244"/>
      <c r="G114" s="195"/>
      <c r="H114" s="195"/>
      <c r="I114" s="195"/>
      <c r="J114" s="195"/>
    </row>
    <row r="115" spans="1:10" ht="15.75">
      <c r="A115" s="4"/>
      <c r="B115" s="251"/>
      <c r="C115" s="258"/>
      <c r="D115" s="259"/>
      <c r="E115" s="194"/>
      <c r="F115" s="244"/>
      <c r="G115" s="195"/>
      <c r="H115" s="195"/>
      <c r="I115" s="195"/>
      <c r="J115" s="195"/>
    </row>
    <row r="116" spans="1:10" ht="15.75">
      <c r="A116" s="4"/>
      <c r="B116" s="251"/>
      <c r="C116" s="258"/>
      <c r="D116" s="259"/>
      <c r="E116" s="194"/>
      <c r="F116" s="244"/>
      <c r="G116" s="195"/>
      <c r="H116" s="195"/>
      <c r="I116" s="195"/>
      <c r="J116" s="195"/>
    </row>
    <row r="117" spans="1:10" ht="15.75">
      <c r="A117" s="4"/>
      <c r="B117" s="251"/>
      <c r="C117" s="258"/>
      <c r="D117" s="259"/>
      <c r="E117" s="194"/>
      <c r="F117" s="244"/>
      <c r="G117" s="195"/>
      <c r="H117" s="195"/>
      <c r="I117" s="195"/>
      <c r="J117" s="195"/>
    </row>
    <row r="118" spans="1:10" ht="16.5">
      <c r="A118" s="192"/>
      <c r="B118" s="251"/>
      <c r="C118" s="258"/>
      <c r="D118" s="259"/>
      <c r="E118" s="194"/>
      <c r="F118" s="244"/>
      <c r="G118" s="195"/>
      <c r="H118" s="195"/>
      <c r="I118" s="195"/>
      <c r="J118" s="195"/>
    </row>
    <row r="119" spans="1:10" ht="15.75">
      <c r="A119" s="4"/>
      <c r="B119" s="251"/>
      <c r="C119" s="258"/>
      <c r="D119" s="259"/>
      <c r="E119" s="194"/>
      <c r="F119" s="244"/>
      <c r="G119" s="195"/>
      <c r="H119" s="195"/>
      <c r="I119" s="195"/>
      <c r="J119" s="195"/>
    </row>
    <row r="120" spans="1:10" ht="15.75">
      <c r="A120" s="4"/>
      <c r="B120" s="251"/>
      <c r="C120" s="258"/>
      <c r="D120" s="259"/>
      <c r="E120" s="194"/>
      <c r="F120" s="244"/>
      <c r="G120" s="195"/>
      <c r="H120" s="195"/>
      <c r="I120" s="195"/>
      <c r="J120" s="195"/>
    </row>
    <row r="121" spans="1:10" ht="15.75">
      <c r="A121" s="4"/>
      <c r="B121" s="251"/>
      <c r="C121" s="258"/>
      <c r="D121" s="259"/>
      <c r="E121" s="194"/>
      <c r="F121" s="244"/>
      <c r="G121" s="195"/>
      <c r="H121" s="195"/>
      <c r="I121" s="195"/>
      <c r="J121" s="195"/>
    </row>
    <row r="122" spans="1:10" ht="15.75">
      <c r="A122" s="4"/>
      <c r="B122" s="251"/>
      <c r="C122" s="258"/>
      <c r="D122" s="259"/>
      <c r="E122" s="194"/>
      <c r="F122" s="244"/>
      <c r="G122" s="195"/>
      <c r="H122" s="195"/>
      <c r="I122" s="195"/>
      <c r="J122" s="195"/>
    </row>
    <row r="123" spans="1:10" ht="15.75">
      <c r="A123" s="4"/>
      <c r="B123" s="251"/>
      <c r="C123" s="258"/>
      <c r="D123" s="259"/>
      <c r="E123" s="194"/>
      <c r="F123" s="244"/>
      <c r="G123" s="195"/>
      <c r="H123" s="195"/>
      <c r="I123" s="195"/>
      <c r="J123" s="195"/>
    </row>
    <row r="124" spans="1:10" ht="12.75">
      <c r="A124" s="4"/>
      <c r="B124" s="4"/>
      <c r="C124" s="4"/>
      <c r="D124" s="4"/>
      <c r="E124" s="194"/>
      <c r="F124" s="244"/>
      <c r="G124" s="195"/>
      <c r="H124" s="195"/>
      <c r="I124" s="195"/>
      <c r="J124" s="195"/>
    </row>
    <row r="125" spans="1:10" ht="12.75">
      <c r="A125" s="4"/>
      <c r="B125" s="4"/>
      <c r="C125" s="4"/>
      <c r="D125" s="4"/>
      <c r="E125" s="194"/>
      <c r="F125" s="244"/>
      <c r="G125" s="195"/>
      <c r="H125" s="195"/>
      <c r="I125" s="195"/>
      <c r="J125" s="195"/>
    </row>
    <row r="126" spans="1:10" ht="12.75">
      <c r="A126" s="4"/>
      <c r="B126" s="4"/>
      <c r="C126" s="4"/>
      <c r="D126" s="4"/>
      <c r="E126" s="194"/>
      <c r="F126" s="244"/>
      <c r="G126" s="195"/>
      <c r="H126" s="195"/>
      <c r="I126" s="195"/>
      <c r="J126" s="195"/>
    </row>
    <row r="127" spans="1:10" ht="12.75">
      <c r="A127" s="4"/>
      <c r="B127" s="4"/>
      <c r="C127" s="4"/>
      <c r="D127" s="4"/>
      <c r="E127" s="194"/>
      <c r="F127" s="244"/>
      <c r="G127" s="195"/>
      <c r="H127" s="195"/>
      <c r="I127" s="195"/>
      <c r="J127" s="195"/>
    </row>
    <row r="128" spans="1:10" ht="12.75">
      <c r="A128" s="4"/>
      <c r="B128" s="4"/>
      <c r="C128" s="4"/>
      <c r="D128" s="4"/>
      <c r="E128" s="194"/>
      <c r="F128" s="244"/>
      <c r="G128" s="195"/>
      <c r="H128" s="195"/>
      <c r="I128" s="195"/>
      <c r="J128" s="195"/>
    </row>
    <row r="129" spans="1:10" ht="12.75">
      <c r="A129" s="4"/>
      <c r="B129" s="4"/>
      <c r="C129" s="4"/>
      <c r="D129" s="4"/>
      <c r="E129" s="194"/>
      <c r="F129" s="244"/>
      <c r="G129" s="195"/>
      <c r="H129" s="195"/>
      <c r="I129" s="195"/>
      <c r="J129" s="195"/>
    </row>
    <row r="130" spans="1:10" ht="12.75">
      <c r="A130" s="4"/>
      <c r="B130" s="4"/>
      <c r="C130" s="4"/>
      <c r="D130" s="4"/>
      <c r="E130" s="194"/>
      <c r="F130" s="244"/>
      <c r="G130" s="195"/>
      <c r="H130" s="195"/>
      <c r="I130" s="195"/>
      <c r="J130" s="195"/>
    </row>
    <row r="131" spans="1:10" ht="15">
      <c r="A131" s="191"/>
      <c r="B131" s="4"/>
      <c r="C131" s="192"/>
      <c r="D131" s="193"/>
      <c r="E131" s="194"/>
      <c r="F131" s="244"/>
      <c r="G131" s="195"/>
      <c r="H131" s="195"/>
      <c r="I131" s="195"/>
      <c r="J131" s="195"/>
    </row>
    <row r="132" spans="1:10" ht="15">
      <c r="A132" s="191"/>
      <c r="B132" s="4"/>
      <c r="C132" s="192"/>
      <c r="D132" s="197"/>
      <c r="E132" s="239"/>
      <c r="F132" s="244"/>
      <c r="G132" s="195"/>
      <c r="H132" s="195"/>
      <c r="I132" s="195"/>
      <c r="J132" s="195"/>
    </row>
    <row r="133" spans="1:10" ht="13.5">
      <c r="A133" s="191"/>
      <c r="B133" s="4"/>
      <c r="C133" s="191"/>
      <c r="D133" s="191"/>
      <c r="E133" s="190"/>
      <c r="F133" s="229"/>
      <c r="G133" s="195"/>
      <c r="H133" s="195"/>
      <c r="I133" s="195"/>
      <c r="J133" s="195"/>
    </row>
    <row r="134" spans="1:10" ht="15">
      <c r="A134" s="237"/>
      <c r="B134" s="260"/>
      <c r="C134" s="237"/>
      <c r="D134" s="237"/>
      <c r="E134" s="190"/>
      <c r="F134" s="229"/>
      <c r="G134" s="195"/>
      <c r="H134" s="195"/>
      <c r="I134" s="195"/>
      <c r="J134" s="195"/>
    </row>
    <row r="135" spans="1:10" ht="13.5">
      <c r="A135" s="201"/>
      <c r="B135" s="4"/>
      <c r="C135" s="4"/>
      <c r="D135" s="201"/>
      <c r="E135" s="226"/>
      <c r="F135" s="244"/>
      <c r="G135" s="195"/>
      <c r="H135" s="195"/>
      <c r="I135" s="195"/>
      <c r="J135" s="195"/>
    </row>
    <row r="136" spans="1:10" ht="16.5">
      <c r="A136" s="208"/>
      <c r="B136" s="4"/>
      <c r="C136" s="203"/>
      <c r="D136" s="204"/>
      <c r="E136" s="194"/>
      <c r="F136" s="244"/>
      <c r="G136" s="195"/>
      <c r="H136" s="195"/>
      <c r="I136" s="195"/>
      <c r="J136" s="195"/>
    </row>
    <row r="137" spans="1:10" ht="15.75">
      <c r="A137" s="208"/>
      <c r="B137" s="251"/>
      <c r="C137" s="258"/>
      <c r="D137" s="259"/>
      <c r="E137" s="194"/>
      <c r="F137" s="244"/>
      <c r="G137" s="195"/>
      <c r="H137" s="195"/>
      <c r="I137" s="195"/>
      <c r="J137" s="195"/>
    </row>
    <row r="138" spans="1:10" ht="15.75">
      <c r="A138" s="208"/>
      <c r="B138" s="251"/>
      <c r="C138" s="258"/>
      <c r="D138" s="259"/>
      <c r="E138" s="194"/>
      <c r="F138" s="244"/>
      <c r="G138" s="195"/>
      <c r="H138" s="195"/>
      <c r="I138" s="195"/>
      <c r="J138" s="195"/>
    </row>
    <row r="139" spans="1:10" ht="15.75">
      <c r="A139" s="4"/>
      <c r="B139" s="251"/>
      <c r="C139" s="258"/>
      <c r="D139" s="259"/>
      <c r="E139" s="194"/>
      <c r="F139" s="244"/>
      <c r="G139" s="195"/>
      <c r="H139" s="195"/>
      <c r="I139" s="195"/>
      <c r="J139" s="195"/>
    </row>
    <row r="140" spans="1:10" ht="15.75">
      <c r="A140" s="208"/>
      <c r="B140" s="251"/>
      <c r="C140" s="258"/>
      <c r="D140" s="259"/>
      <c r="E140" s="194"/>
      <c r="F140" s="244"/>
      <c r="G140" s="195"/>
      <c r="H140" s="195"/>
      <c r="I140" s="195"/>
      <c r="J140" s="195"/>
    </row>
    <row r="141" spans="1:10" ht="16.5">
      <c r="A141" s="205"/>
      <c r="B141" s="251"/>
      <c r="C141" s="258"/>
      <c r="D141" s="259"/>
      <c r="E141" s="194"/>
      <c r="F141" s="244"/>
      <c r="G141" s="195"/>
      <c r="H141" s="195"/>
      <c r="I141" s="195"/>
      <c r="J141" s="195"/>
    </row>
    <row r="142" spans="1:10" ht="15.75">
      <c r="A142" s="208"/>
      <c r="B142" s="251"/>
      <c r="C142" s="258"/>
      <c r="D142" s="259"/>
      <c r="E142" s="194"/>
      <c r="F142" s="244"/>
      <c r="G142" s="195"/>
      <c r="H142" s="195"/>
      <c r="I142" s="195"/>
      <c r="J142" s="195"/>
    </row>
    <row r="143" spans="1:10" ht="15.75">
      <c r="A143" s="208"/>
      <c r="B143" s="251"/>
      <c r="C143" s="258"/>
      <c r="D143" s="259"/>
      <c r="E143" s="194"/>
      <c r="F143" s="244"/>
      <c r="G143" s="195"/>
      <c r="H143" s="195"/>
      <c r="I143" s="195"/>
      <c r="J143" s="195"/>
    </row>
    <row r="144" spans="1:10" ht="16.5">
      <c r="A144" s="248"/>
      <c r="B144" s="251"/>
      <c r="C144" s="258"/>
      <c r="D144" s="259"/>
      <c r="E144" s="194"/>
      <c r="F144" s="244"/>
      <c r="G144" s="195"/>
      <c r="H144" s="195"/>
      <c r="I144" s="195"/>
      <c r="J144" s="195"/>
    </row>
    <row r="145" spans="1:10" ht="15.75">
      <c r="A145" s="4"/>
      <c r="B145" s="251"/>
      <c r="C145" s="258"/>
      <c r="D145" s="259"/>
      <c r="E145" s="194"/>
      <c r="F145" s="244"/>
      <c r="G145" s="195"/>
      <c r="H145" s="195"/>
      <c r="I145" s="195"/>
      <c r="J145" s="195"/>
    </row>
    <row r="146" spans="1:10" ht="16.5">
      <c r="A146" s="205"/>
      <c r="B146" s="251"/>
      <c r="C146" s="258"/>
      <c r="D146" s="259"/>
      <c r="E146" s="194"/>
      <c r="F146" s="244"/>
      <c r="G146" s="195"/>
      <c r="H146" s="195"/>
      <c r="I146" s="195"/>
      <c r="J146" s="195"/>
    </row>
    <row r="147" spans="1:10" ht="16.5">
      <c r="A147" s="205"/>
      <c r="B147" s="251"/>
      <c r="C147" s="261"/>
      <c r="D147" s="243"/>
      <c r="E147" s="194"/>
      <c r="F147" s="244"/>
      <c r="G147" s="195"/>
      <c r="H147" s="195"/>
      <c r="I147" s="195"/>
      <c r="J147" s="195"/>
    </row>
    <row r="148" spans="1:10" ht="16.5">
      <c r="A148" s="205"/>
      <c r="B148" s="251"/>
      <c r="C148" s="258"/>
      <c r="D148" s="259"/>
      <c r="E148" s="194"/>
      <c r="F148" s="244"/>
      <c r="G148" s="195"/>
      <c r="H148" s="195"/>
      <c r="I148" s="195"/>
      <c r="J148" s="195"/>
    </row>
    <row r="149" spans="1:10" ht="15.75">
      <c r="A149" s="4"/>
      <c r="B149" s="251"/>
      <c r="C149" s="258"/>
      <c r="D149" s="259"/>
      <c r="E149" s="194"/>
      <c r="F149" s="244"/>
      <c r="G149" s="195"/>
      <c r="H149" s="195"/>
      <c r="I149" s="195"/>
      <c r="J149" s="195"/>
    </row>
    <row r="150" spans="1:10" ht="15.75">
      <c r="A150" s="253"/>
      <c r="B150" s="251"/>
      <c r="C150" s="258"/>
      <c r="D150" s="259"/>
      <c r="E150" s="194"/>
      <c r="F150" s="244"/>
      <c r="G150" s="195"/>
      <c r="H150" s="195"/>
      <c r="I150" s="195"/>
      <c r="J150" s="195"/>
    </row>
    <row r="151" spans="1:10" ht="15.75">
      <c r="A151" s="254"/>
      <c r="B151" s="251"/>
      <c r="C151" s="258"/>
      <c r="D151" s="259"/>
      <c r="E151" s="194"/>
      <c r="F151" s="244"/>
      <c r="G151" s="195"/>
      <c r="H151" s="195"/>
      <c r="I151" s="195"/>
      <c r="J151" s="195"/>
    </row>
    <row r="152" spans="1:10" ht="16.5">
      <c r="A152" s="256"/>
      <c r="B152" s="251"/>
      <c r="C152" s="258"/>
      <c r="D152" s="259"/>
      <c r="E152" s="194"/>
      <c r="F152" s="244"/>
      <c r="G152" s="195"/>
      <c r="H152" s="195"/>
      <c r="I152" s="195"/>
      <c r="J152" s="195"/>
    </row>
    <row r="153" spans="1:10" ht="16.5">
      <c r="A153" s="205"/>
      <c r="B153" s="251"/>
      <c r="C153" s="258"/>
      <c r="D153" s="259"/>
      <c r="E153" s="194"/>
      <c r="F153" s="244"/>
      <c r="G153" s="195"/>
      <c r="H153" s="195"/>
      <c r="I153" s="195"/>
      <c r="J153" s="195"/>
    </row>
    <row r="154" spans="1:10" ht="15.75">
      <c r="A154" s="254"/>
      <c r="B154" s="251"/>
      <c r="C154" s="258"/>
      <c r="D154" s="259"/>
      <c r="E154" s="194"/>
      <c r="F154" s="244"/>
      <c r="G154" s="195"/>
      <c r="H154" s="195"/>
      <c r="I154" s="195"/>
      <c r="J154" s="195"/>
    </row>
    <row r="155" spans="1:10" ht="15.75">
      <c r="A155" s="254"/>
      <c r="B155" s="251"/>
      <c r="C155" s="258"/>
      <c r="D155" s="259"/>
      <c r="E155" s="194"/>
      <c r="F155" s="244"/>
      <c r="G155" s="195"/>
      <c r="H155" s="195"/>
      <c r="I155" s="195"/>
      <c r="J155" s="195"/>
    </row>
    <row r="156" spans="1:10" ht="15.75">
      <c r="A156" s="254"/>
      <c r="B156" s="251"/>
      <c r="C156" s="258"/>
      <c r="D156" s="259"/>
      <c r="E156" s="194"/>
      <c r="F156" s="244"/>
      <c r="G156" s="195"/>
      <c r="H156" s="195"/>
      <c r="I156" s="195"/>
      <c r="J156" s="195"/>
    </row>
    <row r="157" spans="1:10" ht="15.75">
      <c r="A157" s="254"/>
      <c r="B157" s="251"/>
      <c r="C157" s="258"/>
      <c r="D157" s="259"/>
      <c r="E157" s="194"/>
      <c r="F157" s="244"/>
      <c r="G157" s="195"/>
      <c r="H157" s="195"/>
      <c r="I157" s="195"/>
      <c r="J157" s="195"/>
    </row>
    <row r="158" spans="1:10" ht="15.75">
      <c r="A158" s="254"/>
      <c r="B158" s="246"/>
      <c r="C158" s="242"/>
      <c r="D158" s="252"/>
      <c r="E158" s="194"/>
      <c r="F158" s="244"/>
      <c r="G158" s="195"/>
      <c r="H158" s="195"/>
      <c r="I158" s="195"/>
      <c r="J158" s="195"/>
    </row>
    <row r="159" spans="1:10" ht="15.75">
      <c r="A159" s="254"/>
      <c r="B159" s="246"/>
      <c r="C159" s="255"/>
      <c r="D159" s="243"/>
      <c r="E159" s="194"/>
      <c r="F159" s="244"/>
      <c r="G159" s="195"/>
      <c r="H159" s="195"/>
      <c r="I159" s="195"/>
      <c r="J159" s="195"/>
    </row>
    <row r="160" spans="1:10" ht="15.75">
      <c r="A160" s="4"/>
      <c r="B160" s="251"/>
      <c r="C160" s="261"/>
      <c r="D160" s="243"/>
      <c r="E160" s="194"/>
      <c r="F160" s="244"/>
      <c r="G160" s="195"/>
      <c r="H160" s="195"/>
      <c r="I160" s="195"/>
      <c r="J160" s="195"/>
    </row>
    <row r="161" spans="1:10" ht="15.75">
      <c r="A161" s="254"/>
      <c r="B161" s="251"/>
      <c r="C161" s="261"/>
      <c r="D161" s="243"/>
      <c r="E161" s="194"/>
      <c r="F161" s="244"/>
      <c r="G161" s="195"/>
      <c r="H161" s="195"/>
      <c r="I161" s="195"/>
      <c r="J161" s="195"/>
    </row>
    <row r="162" spans="1:10" ht="15.75">
      <c r="A162" s="196"/>
      <c r="B162" s="251"/>
      <c r="C162" s="261"/>
      <c r="D162" s="243"/>
      <c r="E162" s="194"/>
      <c r="F162" s="244"/>
      <c r="G162" s="195"/>
      <c r="H162" s="195"/>
      <c r="I162" s="195"/>
      <c r="J162" s="195"/>
    </row>
    <row r="163" spans="1:10" ht="15.75">
      <c r="A163" s="196"/>
      <c r="B163" s="251"/>
      <c r="C163" s="261"/>
      <c r="D163" s="243"/>
      <c r="E163" s="194"/>
      <c r="F163" s="244"/>
      <c r="G163" s="195"/>
      <c r="H163" s="195"/>
      <c r="I163" s="195"/>
      <c r="J163" s="195"/>
    </row>
    <row r="164" spans="1:10" ht="16.5">
      <c r="A164" s="256"/>
      <c r="B164" s="251"/>
      <c r="C164" s="261"/>
      <c r="D164" s="243"/>
      <c r="E164" s="194"/>
      <c r="F164" s="244"/>
      <c r="G164" s="195"/>
      <c r="H164" s="195"/>
      <c r="I164" s="195"/>
      <c r="J164" s="195"/>
    </row>
    <row r="165" spans="1:10" ht="15.75">
      <c r="A165" s="196"/>
      <c r="B165" s="251"/>
      <c r="C165" s="261"/>
      <c r="D165" s="243"/>
      <c r="E165" s="194"/>
      <c r="F165" s="244"/>
      <c r="G165" s="195"/>
      <c r="H165" s="195"/>
      <c r="I165" s="195"/>
      <c r="J165" s="195"/>
    </row>
    <row r="166" spans="1:10" ht="15.75">
      <c r="A166" s="196"/>
      <c r="B166" s="251"/>
      <c r="C166" s="261"/>
      <c r="D166" s="243"/>
      <c r="E166" s="194"/>
      <c r="F166" s="244"/>
      <c r="G166" s="195"/>
      <c r="H166" s="195"/>
      <c r="I166" s="195"/>
      <c r="J166" s="195"/>
    </row>
    <row r="167" spans="1:10" ht="15.75">
      <c r="A167" s="196"/>
      <c r="B167" s="251"/>
      <c r="C167" s="261"/>
      <c r="D167" s="243"/>
      <c r="E167" s="194"/>
      <c r="F167" s="244"/>
      <c r="G167" s="195"/>
      <c r="H167" s="195"/>
      <c r="I167" s="195"/>
      <c r="J167" s="195"/>
    </row>
    <row r="168" spans="1:10" ht="15.75">
      <c r="A168" s="196"/>
      <c r="B168" s="251"/>
      <c r="C168" s="261"/>
      <c r="D168" s="243"/>
      <c r="E168" s="194"/>
      <c r="F168" s="244"/>
      <c r="G168" s="195"/>
      <c r="H168" s="195"/>
      <c r="I168" s="195"/>
      <c r="J168" s="195"/>
    </row>
    <row r="169" spans="1:10" ht="15.75">
      <c r="A169" s="196"/>
      <c r="B169" s="251"/>
      <c r="C169" s="261"/>
      <c r="D169" s="243"/>
      <c r="E169" s="194"/>
      <c r="F169" s="244"/>
      <c r="G169" s="195"/>
      <c r="H169" s="195"/>
      <c r="I169" s="195"/>
      <c r="J169" s="195"/>
    </row>
    <row r="170" spans="1:10" ht="15.75">
      <c r="A170" s="4"/>
      <c r="B170" s="246"/>
      <c r="C170" s="249"/>
      <c r="D170" s="257"/>
      <c r="E170" s="194"/>
      <c r="F170" s="244"/>
      <c r="G170" s="195"/>
      <c r="H170" s="195"/>
      <c r="I170" s="195"/>
      <c r="J170" s="195"/>
    </row>
    <row r="171" spans="1:10" ht="16.5">
      <c r="A171" s="192"/>
      <c r="B171" s="251"/>
      <c r="C171" s="258"/>
      <c r="D171" s="259"/>
      <c r="E171" s="194"/>
      <c r="F171" s="244"/>
      <c r="G171" s="195"/>
      <c r="H171" s="195"/>
      <c r="I171" s="195"/>
      <c r="J171" s="195"/>
    </row>
    <row r="172" spans="1:10" ht="16.5">
      <c r="A172" s="192"/>
      <c r="B172" s="251"/>
      <c r="C172" s="258"/>
      <c r="D172" s="259"/>
      <c r="E172" s="194"/>
      <c r="F172" s="244"/>
      <c r="G172" s="195"/>
      <c r="H172" s="195"/>
      <c r="I172" s="195"/>
      <c r="J172" s="195"/>
    </row>
    <row r="173" spans="1:10" ht="15.75">
      <c r="A173" s="4"/>
      <c r="B173" s="246"/>
      <c r="C173" s="249"/>
      <c r="D173" s="257"/>
      <c r="E173" s="194"/>
      <c r="F173" s="244"/>
      <c r="G173" s="195"/>
      <c r="H173" s="195"/>
      <c r="I173" s="195"/>
      <c r="J173" s="195"/>
    </row>
    <row r="174" spans="1:10" ht="15.75">
      <c r="A174" s="4"/>
      <c r="B174" s="251"/>
      <c r="C174" s="258"/>
      <c r="D174" s="259"/>
      <c r="E174" s="194"/>
      <c r="F174" s="244"/>
      <c r="G174" s="195"/>
      <c r="H174" s="195"/>
      <c r="I174" s="195"/>
      <c r="J174" s="195"/>
    </row>
    <row r="175" spans="1:10" ht="15.75">
      <c r="A175" s="4"/>
      <c r="B175" s="251"/>
      <c r="C175" s="258"/>
      <c r="D175" s="259"/>
      <c r="E175" s="194"/>
      <c r="F175" s="244"/>
      <c r="G175" s="195"/>
      <c r="H175" s="195"/>
      <c r="I175" s="195"/>
      <c r="J175" s="195"/>
    </row>
    <row r="176" spans="1:10" ht="16.5">
      <c r="A176" s="192"/>
      <c r="B176" s="251"/>
      <c r="C176" s="258"/>
      <c r="D176" s="259"/>
      <c r="E176" s="194"/>
      <c r="F176" s="244"/>
      <c r="G176" s="195"/>
      <c r="H176" s="195"/>
      <c r="I176" s="195"/>
      <c r="J176" s="195"/>
    </row>
    <row r="177" spans="1:10" ht="15.75">
      <c r="A177" s="4"/>
      <c r="B177" s="251"/>
      <c r="C177" s="258"/>
      <c r="D177" s="259"/>
      <c r="E177" s="194"/>
      <c r="F177" s="244"/>
      <c r="G177" s="195"/>
      <c r="H177" s="195"/>
      <c r="I177" s="195"/>
      <c r="J177" s="195"/>
    </row>
    <row r="178" spans="1:10" ht="15.75">
      <c r="A178" s="4"/>
      <c r="B178" s="251"/>
      <c r="C178" s="258"/>
      <c r="D178" s="259"/>
      <c r="E178" s="194"/>
      <c r="F178" s="244"/>
      <c r="G178" s="195"/>
      <c r="H178" s="195"/>
      <c r="I178" s="195"/>
      <c r="J178" s="195"/>
    </row>
    <row r="179" spans="1:10" ht="12.75">
      <c r="A179" s="4"/>
      <c r="B179" s="4"/>
      <c r="C179" s="4"/>
      <c r="D179" s="4"/>
      <c r="E179" s="194"/>
      <c r="F179" s="244"/>
      <c r="G179" s="195"/>
      <c r="H179" s="195"/>
      <c r="I179" s="195"/>
      <c r="J179" s="195"/>
    </row>
    <row r="180" spans="1:10" ht="12.75">
      <c r="A180" s="4"/>
      <c r="B180" s="4"/>
      <c r="C180" s="4"/>
      <c r="D180" s="4"/>
      <c r="E180" s="194"/>
      <c r="F180" s="244"/>
      <c r="G180" s="195"/>
      <c r="H180" s="195"/>
      <c r="I180" s="195"/>
      <c r="J180" s="195"/>
    </row>
    <row r="181" spans="1:10" ht="12.75">
      <c r="A181" s="4"/>
      <c r="B181" s="4"/>
      <c r="C181" s="4"/>
      <c r="D181" s="4"/>
      <c r="E181" s="194"/>
      <c r="F181" s="244"/>
      <c r="G181" s="195"/>
      <c r="H181" s="195"/>
      <c r="I181" s="195"/>
      <c r="J181" s="195"/>
    </row>
    <row r="182" spans="1:10" ht="12.75">
      <c r="A182" s="4"/>
      <c r="B182" s="4"/>
      <c r="C182" s="4"/>
      <c r="D182" s="4"/>
      <c r="E182" s="194"/>
      <c r="F182" s="244"/>
      <c r="G182" s="195"/>
      <c r="H182" s="195"/>
      <c r="I182" s="195"/>
      <c r="J182" s="195"/>
    </row>
    <row r="183" spans="1:10" ht="12.75">
      <c r="A183" s="4"/>
      <c r="B183" s="4"/>
      <c r="C183" s="4"/>
      <c r="D183" s="4"/>
      <c r="E183" s="194"/>
      <c r="F183" s="244"/>
      <c r="G183" s="195"/>
      <c r="H183" s="195"/>
      <c r="I183" s="195"/>
      <c r="J183" s="195"/>
    </row>
    <row r="184" spans="1:10" ht="12.75">
      <c r="A184" s="4"/>
      <c r="B184" s="4"/>
      <c r="C184" s="4"/>
      <c r="D184" s="4"/>
      <c r="E184" s="194"/>
      <c r="F184" s="244"/>
      <c r="G184" s="195"/>
      <c r="H184" s="195"/>
      <c r="I184" s="195"/>
      <c r="J184" s="195"/>
    </row>
    <row r="185" spans="1:10" ht="12.75">
      <c r="A185" s="4"/>
      <c r="B185" s="4"/>
      <c r="C185" s="4"/>
      <c r="D185" s="4"/>
      <c r="E185" s="194"/>
      <c r="F185" s="244"/>
      <c r="G185" s="195"/>
      <c r="H185" s="195"/>
      <c r="I185" s="195"/>
      <c r="J185" s="195"/>
    </row>
    <row r="186" spans="1:10" ht="12.75">
      <c r="A186" s="4"/>
      <c r="B186" s="4"/>
      <c r="C186" s="4"/>
      <c r="D186" s="4"/>
      <c r="E186" s="194"/>
      <c r="F186" s="244"/>
      <c r="G186" s="195"/>
      <c r="H186" s="195"/>
      <c r="I186" s="195"/>
      <c r="J186" s="195"/>
    </row>
    <row r="187" spans="1:10" ht="12.75">
      <c r="A187" s="4"/>
      <c r="B187" s="4"/>
      <c r="C187" s="4"/>
      <c r="D187" s="4"/>
      <c r="E187" s="194"/>
      <c r="F187" s="244"/>
      <c r="G187" s="195"/>
      <c r="H187" s="195"/>
      <c r="I187" s="195"/>
      <c r="J187" s="195"/>
    </row>
    <row r="188" spans="1:10" ht="12.75">
      <c r="A188" s="4"/>
      <c r="B188" s="4"/>
      <c r="C188" s="4"/>
      <c r="D188" s="4"/>
      <c r="E188" s="194"/>
      <c r="F188" s="244"/>
      <c r="G188" s="195"/>
      <c r="H188" s="195"/>
      <c r="I188" s="195"/>
      <c r="J188" s="195"/>
    </row>
    <row r="189" spans="1:10" ht="12.75">
      <c r="A189" s="4"/>
      <c r="B189" s="4"/>
      <c r="C189" s="4"/>
      <c r="D189" s="4"/>
      <c r="E189" s="194"/>
      <c r="F189" s="244"/>
      <c r="G189" s="195"/>
      <c r="H189" s="195"/>
      <c r="I189" s="195"/>
      <c r="J189" s="195"/>
    </row>
    <row r="190" spans="1:10" ht="12.75">
      <c r="A190" s="4"/>
      <c r="B190" s="4"/>
      <c r="C190" s="4"/>
      <c r="D190" s="4"/>
      <c r="E190" s="194"/>
      <c r="F190" s="244"/>
      <c r="G190" s="195"/>
      <c r="H190" s="195"/>
      <c r="I190" s="195"/>
      <c r="J190" s="195"/>
    </row>
    <row r="191" spans="5:10" ht="12.75">
      <c r="E191" s="194"/>
      <c r="F191" s="244"/>
      <c r="G191" s="195"/>
      <c r="H191" s="195"/>
      <c r="I191" s="195"/>
      <c r="J191" s="195"/>
    </row>
    <row r="192" spans="5:10" ht="12.75">
      <c r="E192" s="194"/>
      <c r="F192" s="244"/>
      <c r="G192" s="195"/>
      <c r="H192" s="195"/>
      <c r="I192" s="195"/>
      <c r="J192" s="195"/>
    </row>
    <row r="193" spans="5:10" ht="12.75">
      <c r="E193" s="194"/>
      <c r="F193" s="244"/>
      <c r="G193" s="195"/>
      <c r="H193" s="195"/>
      <c r="I193" s="195"/>
      <c r="J193" s="195"/>
    </row>
    <row r="194" spans="5:10" ht="12.75">
      <c r="E194" s="194"/>
      <c r="F194" s="244"/>
      <c r="G194" s="195"/>
      <c r="H194" s="195"/>
      <c r="I194" s="195"/>
      <c r="J194" s="195"/>
    </row>
    <row r="195" spans="5:10" ht="12.75">
      <c r="E195" s="194"/>
      <c r="F195" s="244"/>
      <c r="G195" s="195"/>
      <c r="H195" s="195"/>
      <c r="I195" s="195"/>
      <c r="J195" s="195"/>
    </row>
    <row r="196" spans="5:10" ht="12.75">
      <c r="E196" s="194"/>
      <c r="F196" s="244"/>
      <c r="G196" s="195"/>
      <c r="H196" s="195"/>
      <c r="I196" s="195"/>
      <c r="J196" s="195"/>
    </row>
    <row r="197" spans="5:10" ht="12.75">
      <c r="E197" s="194"/>
      <c r="F197" s="244"/>
      <c r="G197" s="195"/>
      <c r="H197" s="195"/>
      <c r="I197" s="195"/>
      <c r="J197" s="195"/>
    </row>
    <row r="198" spans="5:10" ht="12.75">
      <c r="E198" s="194"/>
      <c r="F198" s="244"/>
      <c r="G198" s="195"/>
      <c r="H198" s="195"/>
      <c r="I198" s="195"/>
      <c r="J198" s="195"/>
    </row>
    <row r="199" spans="5:10" ht="12.75">
      <c r="E199" s="194"/>
      <c r="F199" s="244"/>
      <c r="G199" s="195"/>
      <c r="H199" s="195"/>
      <c r="I199" s="195"/>
      <c r="J199" s="195"/>
    </row>
    <row r="200" spans="5:10" ht="12.75">
      <c r="E200" s="194"/>
      <c r="F200" s="244"/>
      <c r="G200" s="195"/>
      <c r="H200" s="195"/>
      <c r="I200" s="195"/>
      <c r="J200" s="195"/>
    </row>
    <row r="201" spans="5:10" ht="12.75">
      <c r="E201" s="194"/>
      <c r="F201" s="244"/>
      <c r="G201" s="195"/>
      <c r="H201" s="195"/>
      <c r="I201" s="195"/>
      <c r="J201" s="195"/>
    </row>
    <row r="202" spans="5:10" ht="12.75">
      <c r="E202" s="194"/>
      <c r="F202" s="244"/>
      <c r="G202" s="195"/>
      <c r="H202" s="195"/>
      <c r="I202" s="195"/>
      <c r="J202" s="195"/>
    </row>
    <row r="203" spans="5:10" ht="12.75">
      <c r="E203" s="194"/>
      <c r="F203" s="244"/>
      <c r="G203" s="195"/>
      <c r="H203" s="195"/>
      <c r="I203" s="195"/>
      <c r="J203" s="195"/>
    </row>
    <row r="204" spans="5:10" ht="12.75">
      <c r="E204" s="194"/>
      <c r="F204" s="244"/>
      <c r="G204" s="195"/>
      <c r="H204" s="195"/>
      <c r="I204" s="195"/>
      <c r="J204" s="195"/>
    </row>
    <row r="205" spans="5:10" ht="12.75">
      <c r="E205" s="194"/>
      <c r="F205" s="244"/>
      <c r="G205" s="195"/>
      <c r="H205" s="195"/>
      <c r="I205" s="195"/>
      <c r="J205" s="195"/>
    </row>
    <row r="206" spans="5:10" ht="12.75">
      <c r="E206" s="194"/>
      <c r="F206" s="244"/>
      <c r="G206" s="195"/>
      <c r="H206" s="195"/>
      <c r="I206" s="195"/>
      <c r="J206" s="195"/>
    </row>
    <row r="207" spans="5:10" ht="12.75">
      <c r="E207" s="194"/>
      <c r="F207" s="244"/>
      <c r="G207" s="195"/>
      <c r="H207" s="195"/>
      <c r="I207" s="195"/>
      <c r="J207" s="195"/>
    </row>
    <row r="208" spans="5:10" ht="12.75">
      <c r="E208" s="194"/>
      <c r="F208" s="244"/>
      <c r="G208" s="195"/>
      <c r="H208" s="195"/>
      <c r="I208" s="195"/>
      <c r="J208" s="195"/>
    </row>
    <row r="209" spans="5:10" ht="12.75">
      <c r="E209" s="194"/>
      <c r="F209" s="244"/>
      <c r="G209" s="195"/>
      <c r="H209" s="195"/>
      <c r="I209" s="195"/>
      <c r="J209" s="195"/>
    </row>
    <row r="210" spans="5:10" ht="12.75">
      <c r="E210" s="194"/>
      <c r="F210" s="244"/>
      <c r="G210" s="195"/>
      <c r="H210" s="195"/>
      <c r="I210" s="195"/>
      <c r="J210" s="195"/>
    </row>
    <row r="211" spans="5:10" ht="12.75">
      <c r="E211" s="194"/>
      <c r="F211" s="244"/>
      <c r="G211" s="195"/>
      <c r="H211" s="195"/>
      <c r="I211" s="195"/>
      <c r="J211" s="195"/>
    </row>
    <row r="212" spans="5:10" ht="12.75">
      <c r="E212" s="194"/>
      <c r="F212" s="244"/>
      <c r="G212" s="195"/>
      <c r="H212" s="195"/>
      <c r="I212" s="195"/>
      <c r="J212" s="195"/>
    </row>
    <row r="213" spans="5:10" ht="12.75">
      <c r="E213" s="194"/>
      <c r="F213" s="244"/>
      <c r="G213" s="195"/>
      <c r="H213" s="195"/>
      <c r="I213" s="195"/>
      <c r="J213" s="195"/>
    </row>
    <row r="214" spans="5:10" ht="12.75">
      <c r="E214" s="194"/>
      <c r="F214" s="244"/>
      <c r="G214" s="195"/>
      <c r="H214" s="195"/>
      <c r="I214" s="195"/>
      <c r="J214" s="195"/>
    </row>
    <row r="215" spans="5:10" ht="12.75">
      <c r="E215" s="194"/>
      <c r="F215" s="244"/>
      <c r="G215" s="195"/>
      <c r="H215" s="195"/>
      <c r="I215" s="195"/>
      <c r="J215" s="195"/>
    </row>
    <row r="216" spans="5:10" ht="12.75">
      <c r="E216" s="194"/>
      <c r="F216" s="244"/>
      <c r="G216" s="195"/>
      <c r="H216" s="195"/>
      <c r="I216" s="195"/>
      <c r="J216" s="195"/>
    </row>
    <row r="217" spans="5:10" ht="12.75">
      <c r="E217" s="194"/>
      <c r="F217" s="244"/>
      <c r="G217" s="195"/>
      <c r="H217" s="195"/>
      <c r="I217" s="195"/>
      <c r="J217" s="195"/>
    </row>
    <row r="218" spans="5:10" ht="12.75">
      <c r="E218" s="194"/>
      <c r="F218" s="244"/>
      <c r="G218" s="195"/>
      <c r="H218" s="195"/>
      <c r="I218" s="195"/>
      <c r="J218" s="195"/>
    </row>
    <row r="219" spans="5:10" ht="12.75">
      <c r="E219" s="194"/>
      <c r="F219" s="244"/>
      <c r="G219" s="195"/>
      <c r="H219" s="195"/>
      <c r="I219" s="195"/>
      <c r="J219" s="195"/>
    </row>
    <row r="220" spans="5:10" ht="12.75">
      <c r="E220" s="194"/>
      <c r="F220" s="244"/>
      <c r="G220" s="195"/>
      <c r="H220" s="195"/>
      <c r="I220" s="195"/>
      <c r="J220" s="195"/>
    </row>
    <row r="221" spans="5:10" ht="12.75">
      <c r="E221" s="194"/>
      <c r="F221" s="244"/>
      <c r="G221" s="195"/>
      <c r="H221" s="195"/>
      <c r="I221" s="195"/>
      <c r="J221" s="195"/>
    </row>
    <row r="222" spans="5:10" ht="12.75">
      <c r="E222" s="194"/>
      <c r="F222" s="244"/>
      <c r="G222" s="195"/>
      <c r="H222" s="195"/>
      <c r="I222" s="195"/>
      <c r="J222" s="195"/>
    </row>
    <row r="223" spans="5:10" ht="12.75">
      <c r="E223" s="194"/>
      <c r="F223" s="244"/>
      <c r="G223" s="195"/>
      <c r="H223" s="195"/>
      <c r="I223" s="195"/>
      <c r="J223" s="195"/>
    </row>
    <row r="224" ht="12.75">
      <c r="E224" s="19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spans="2:4" ht="16.5">
      <c r="B240" s="254"/>
      <c r="C240" s="203"/>
      <c r="D240" s="204"/>
    </row>
    <row r="241" spans="2:4" ht="16.5">
      <c r="B241" s="196"/>
      <c r="C241" s="203"/>
      <c r="D241" s="204"/>
    </row>
    <row r="242" spans="2:4" ht="16.5">
      <c r="B242" s="196"/>
      <c r="C242" s="203"/>
      <c r="D242" s="204"/>
    </row>
    <row r="243" spans="2:4" ht="16.5">
      <c r="B243" s="256"/>
      <c r="C243" s="203"/>
      <c r="D243" s="204"/>
    </row>
    <row r="244" spans="2:4" ht="16.5">
      <c r="B244" s="196"/>
      <c r="C244" s="203"/>
      <c r="D244" s="204"/>
    </row>
    <row r="245" spans="2:4" ht="16.5">
      <c r="B245" s="196"/>
      <c r="C245" s="203"/>
      <c r="D245" s="204"/>
    </row>
    <row r="246" spans="2:4" ht="16.5">
      <c r="B246" s="196"/>
      <c r="C246" s="203"/>
      <c r="D246" s="204"/>
    </row>
    <row r="247" spans="2:4" ht="16.5">
      <c r="B247" s="196"/>
      <c r="C247" s="203"/>
      <c r="D247" s="204"/>
    </row>
    <row r="248" spans="2:4" ht="16.5">
      <c r="B248" s="196"/>
      <c r="C248" s="203"/>
      <c r="D248" s="204"/>
    </row>
  </sheetData>
  <mergeCells count="2">
    <mergeCell ref="A2:E2"/>
    <mergeCell ref="A1:E1"/>
  </mergeCells>
  <printOptions/>
  <pageMargins left="0.75" right="0.75" top="1" bottom="1" header="0.5" footer="0.5"/>
  <pageSetup horizontalDpi="600" verticalDpi="600" orientation="portrait" paperSize="122" scale="85" r:id="rId1"/>
  <headerFooter alignWithMargins="0">
    <oddHeader>&amp;C&amp;"Book Antiqua,Regular"-18-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63"/>
  <sheetViews>
    <sheetView workbookViewId="0" topLeftCell="A5">
      <selection activeCell="J5" sqref="J5:L21"/>
    </sheetView>
  </sheetViews>
  <sheetFormatPr defaultColWidth="9.140625" defaultRowHeight="12.75"/>
  <cols>
    <col min="1" max="1" width="5.140625" style="0" customWidth="1"/>
    <col min="2" max="2" width="35.57421875" style="0" customWidth="1"/>
    <col min="3" max="3" width="16.7109375" style="0" customWidth="1"/>
    <col min="4" max="4" width="12.28125" style="0" customWidth="1"/>
    <col min="5" max="5" width="9.421875" style="0" customWidth="1"/>
    <col min="6" max="6" width="11.57421875" style="0" customWidth="1"/>
    <col min="7" max="7" width="8.28125" style="0" customWidth="1"/>
    <col min="9" max="9" width="10.421875" style="0" customWidth="1"/>
  </cols>
  <sheetData>
    <row r="5" spans="10:12" ht="15">
      <c r="J5" s="339" t="s">
        <v>156</v>
      </c>
      <c r="K5" s="339" t="s">
        <v>180</v>
      </c>
      <c r="L5" s="339" t="s">
        <v>181</v>
      </c>
    </row>
    <row r="6" spans="2:12" ht="15">
      <c r="B6" s="362" t="s">
        <v>152</v>
      </c>
      <c r="C6" s="362"/>
      <c r="D6" s="362"/>
      <c r="E6" s="362"/>
      <c r="F6" s="362"/>
      <c r="G6" s="362"/>
      <c r="J6" s="340" t="s">
        <v>243</v>
      </c>
      <c r="K6" s="341">
        <v>93733</v>
      </c>
      <c r="L6" s="341">
        <v>0</v>
      </c>
    </row>
    <row r="7" spans="2:12" ht="15">
      <c r="B7" s="362" t="str">
        <f>UPPER('Table 1'!$M$1)&amp;" "&amp;'Table 1'!$N$1&amp;" WITH THE CORRESPONDING MONTH OF "&amp;'Table 1'!$O$1</f>
        <v>FEBRUARY  2020 WITH THE CORRESPONDING MONTH OF 2019</v>
      </c>
      <c r="C7" s="362"/>
      <c r="D7" s="362"/>
      <c r="E7" s="362"/>
      <c r="F7" s="362"/>
      <c r="G7" s="362"/>
      <c r="J7" s="340" t="s">
        <v>244</v>
      </c>
      <c r="K7" s="341">
        <v>1619473</v>
      </c>
      <c r="L7" s="341">
        <v>1822233</v>
      </c>
    </row>
    <row r="8" spans="1:12" ht="15">
      <c r="A8" s="160" t="s">
        <v>87</v>
      </c>
      <c r="J8" s="340" t="s">
        <v>245</v>
      </c>
      <c r="K8" s="341">
        <v>6983022</v>
      </c>
      <c r="L8" s="341">
        <v>6309762</v>
      </c>
    </row>
    <row r="9" spans="6:12" ht="15">
      <c r="F9" s="160" t="s">
        <v>88</v>
      </c>
      <c r="J9" s="340" t="s">
        <v>246</v>
      </c>
      <c r="K9" s="341">
        <v>1307294</v>
      </c>
      <c r="L9" s="341">
        <v>1576516</v>
      </c>
    </row>
    <row r="10" spans="2:12" ht="15">
      <c r="B10" s="161"/>
      <c r="C10" s="162"/>
      <c r="D10" s="162"/>
      <c r="E10" s="162"/>
      <c r="F10" s="162"/>
      <c r="G10" s="163"/>
      <c r="J10" s="340" t="s">
        <v>247</v>
      </c>
      <c r="K10" s="341">
        <v>2297017</v>
      </c>
      <c r="L10" s="341">
        <v>3350580</v>
      </c>
    </row>
    <row r="11" spans="2:12" ht="15">
      <c r="B11" s="164"/>
      <c r="C11" s="165"/>
      <c r="D11" s="165"/>
      <c r="E11" s="166"/>
      <c r="F11" s="165"/>
      <c r="G11" s="167"/>
      <c r="J11" s="340" t="s">
        <v>248</v>
      </c>
      <c r="K11" s="341">
        <v>41326</v>
      </c>
      <c r="L11" s="341">
        <v>28596</v>
      </c>
    </row>
    <row r="12" spans="2:12" ht="15">
      <c r="B12" s="168" t="s">
        <v>89</v>
      </c>
      <c r="C12" s="166" t="s">
        <v>90</v>
      </c>
      <c r="D12" s="165"/>
      <c r="E12" s="165"/>
      <c r="F12" s="165"/>
      <c r="G12" s="167"/>
      <c r="J12" s="340" t="s">
        <v>249</v>
      </c>
      <c r="K12" s="341">
        <v>1333144</v>
      </c>
      <c r="L12" s="341">
        <v>1189002</v>
      </c>
    </row>
    <row r="13" spans="2:12" ht="15">
      <c r="B13" s="168"/>
      <c r="C13" s="165"/>
      <c r="D13" s="169">
        <f>'Table 1'!$N$1</f>
        <v>2020</v>
      </c>
      <c r="E13" s="170" t="s">
        <v>91</v>
      </c>
      <c r="F13" s="169">
        <f>'Table 1'!$O$1</f>
        <v>2019</v>
      </c>
      <c r="G13" s="171" t="s">
        <v>91</v>
      </c>
      <c r="J13" s="340" t="s">
        <v>250</v>
      </c>
      <c r="K13" s="341">
        <v>619608</v>
      </c>
      <c r="L13" s="341">
        <v>539723</v>
      </c>
    </row>
    <row r="14" spans="2:12" ht="15.75" thickBot="1">
      <c r="B14" s="172"/>
      <c r="C14" s="173"/>
      <c r="D14" s="174"/>
      <c r="E14" s="174"/>
      <c r="F14" s="174"/>
      <c r="G14" s="175"/>
      <c r="J14" s="340" t="s">
        <v>251</v>
      </c>
      <c r="K14" s="341">
        <v>3077714</v>
      </c>
      <c r="L14" s="341">
        <v>5209595</v>
      </c>
    </row>
    <row r="15" spans="2:12" ht="15.75" thickTop="1">
      <c r="B15" s="168" t="s">
        <v>92</v>
      </c>
      <c r="C15" s="166" t="s">
        <v>93</v>
      </c>
      <c r="D15" s="176">
        <f>K6</f>
        <v>93733</v>
      </c>
      <c r="E15" s="177">
        <f>(D15/D$53)*100</f>
        <v>0.20090460980195785</v>
      </c>
      <c r="F15" s="176">
        <f>L6</f>
        <v>0</v>
      </c>
      <c r="G15" s="178">
        <f>(F15/F$53)*100</f>
        <v>0</v>
      </c>
      <c r="J15" s="340" t="s">
        <v>252</v>
      </c>
      <c r="K15" s="341">
        <v>1407206</v>
      </c>
      <c r="L15" s="341">
        <v>912852</v>
      </c>
    </row>
    <row r="16" spans="2:12" ht="15">
      <c r="B16" s="168"/>
      <c r="C16" s="165"/>
      <c r="D16" s="176"/>
      <c r="E16" s="170"/>
      <c r="F16" s="176"/>
      <c r="G16" s="167"/>
      <c r="J16" s="340" t="s">
        <v>253</v>
      </c>
      <c r="K16" s="341">
        <v>301885</v>
      </c>
      <c r="L16" s="341">
        <v>208215</v>
      </c>
    </row>
    <row r="17" spans="2:12" ht="14.1" customHeight="1">
      <c r="B17" s="179" t="s">
        <v>94</v>
      </c>
      <c r="C17" s="180" t="s">
        <v>95</v>
      </c>
      <c r="D17" s="176">
        <f>K7</f>
        <v>1619473</v>
      </c>
      <c r="E17" s="177">
        <f>(D17/D$53)*100</f>
        <v>3.471131737486329</v>
      </c>
      <c r="F17" s="176">
        <f>L7</f>
        <v>1822233</v>
      </c>
      <c r="G17" s="178">
        <f>(F17/F$53)*100</f>
        <v>3.3173103337315415</v>
      </c>
      <c r="J17" s="340" t="s">
        <v>254</v>
      </c>
      <c r="K17" s="341">
        <v>5909</v>
      </c>
      <c r="L17" s="341">
        <v>11169</v>
      </c>
    </row>
    <row r="18" spans="2:12" ht="15">
      <c r="B18" s="168"/>
      <c r="C18" s="166"/>
      <c r="D18" s="176"/>
      <c r="E18" s="177"/>
      <c r="F18" s="176"/>
      <c r="G18" s="178"/>
      <c r="J18" s="340" t="s">
        <v>255</v>
      </c>
      <c r="K18" s="341">
        <v>0</v>
      </c>
      <c r="L18" s="341">
        <v>0</v>
      </c>
    </row>
    <row r="19" spans="2:12" ht="14.1" customHeight="1">
      <c r="B19" s="168" t="s">
        <v>96</v>
      </c>
      <c r="C19" s="166" t="s">
        <v>97</v>
      </c>
      <c r="D19" s="176">
        <f>K8</f>
        <v>6983022</v>
      </c>
      <c r="E19" s="177">
        <f>(D19/D$53)*100</f>
        <v>14.967208028639725</v>
      </c>
      <c r="F19" s="176">
        <f>L8</f>
        <v>6309762</v>
      </c>
      <c r="G19" s="178">
        <f>(F19/F$53)*100</f>
        <v>11.486697192942176</v>
      </c>
      <c r="J19" s="340" t="s">
        <v>256</v>
      </c>
      <c r="K19" s="341">
        <v>1021569</v>
      </c>
      <c r="L19" s="341">
        <v>1180337</v>
      </c>
    </row>
    <row r="20" spans="2:12" ht="15">
      <c r="B20" s="168"/>
      <c r="C20" s="166"/>
      <c r="D20" s="176"/>
      <c r="E20" s="177"/>
      <c r="F20" s="176"/>
      <c r="G20" s="178"/>
      <c r="J20" s="340" t="s">
        <v>257</v>
      </c>
      <c r="K20" s="341">
        <v>0</v>
      </c>
      <c r="L20" s="341">
        <v>0</v>
      </c>
    </row>
    <row r="21" spans="2:12" ht="14.1" customHeight="1">
      <c r="B21" s="168" t="s">
        <v>98</v>
      </c>
      <c r="C21" s="180" t="s">
        <v>99</v>
      </c>
      <c r="D21" s="176">
        <f>K9</f>
        <v>1307294</v>
      </c>
      <c r="E21" s="177">
        <f>(D21/D$53)*100</f>
        <v>2.8020162692588597</v>
      </c>
      <c r="F21" s="176">
        <f>L9</f>
        <v>1576516</v>
      </c>
      <c r="G21" s="178">
        <f>(F21/F$53)*100</f>
        <v>2.86999127888317</v>
      </c>
      <c r="J21" s="340" t="s">
        <v>258</v>
      </c>
      <c r="K21" s="341">
        <v>46655475</v>
      </c>
      <c r="L21" s="341">
        <v>54931038</v>
      </c>
    </row>
    <row r="22" spans="2:7" ht="12.75">
      <c r="B22" s="168"/>
      <c r="C22" s="166"/>
      <c r="D22" s="176"/>
      <c r="E22" s="177"/>
      <c r="F22" s="176"/>
      <c r="G22" s="178"/>
    </row>
    <row r="23" spans="2:7" ht="14.1" customHeight="1">
      <c r="B23" s="168" t="s">
        <v>100</v>
      </c>
      <c r="C23" s="180" t="s">
        <v>101</v>
      </c>
      <c r="D23" s="176">
        <f>K10</f>
        <v>2297017</v>
      </c>
      <c r="E23" s="177">
        <f>(D23/D$53)*100</f>
        <v>4.923360012945962</v>
      </c>
      <c r="F23" s="176">
        <f>L10</f>
        <v>3350580</v>
      </c>
      <c r="G23" s="178">
        <f>(F23/F$53)*100</f>
        <v>6.099611662171759</v>
      </c>
    </row>
    <row r="24" spans="2:7" ht="12.75">
      <c r="B24" s="168"/>
      <c r="C24" s="166"/>
      <c r="D24" s="176"/>
      <c r="E24" s="177"/>
      <c r="F24" s="176"/>
      <c r="G24" s="178"/>
    </row>
    <row r="25" spans="2:7" ht="14.1" customHeight="1">
      <c r="B25" s="168" t="s">
        <v>102</v>
      </c>
      <c r="C25" s="180" t="s">
        <v>103</v>
      </c>
      <c r="D25" s="176">
        <f>K11</f>
        <v>41326</v>
      </c>
      <c r="E25" s="177">
        <f>(D25/D$53)*100</f>
        <v>0.08857695693806568</v>
      </c>
      <c r="F25" s="176">
        <f>L11</f>
        <v>28596</v>
      </c>
      <c r="G25" s="178">
        <f>(F25/F$53)*100</f>
        <v>0.052058000433197714</v>
      </c>
    </row>
    <row r="26" spans="2:7" ht="12.75">
      <c r="B26" s="168"/>
      <c r="C26" s="166"/>
      <c r="D26" s="176"/>
      <c r="E26" s="177"/>
      <c r="F26" s="176"/>
      <c r="G26" s="178"/>
    </row>
    <row r="27" spans="2:7" ht="14.1" customHeight="1">
      <c r="B27" s="168" t="s">
        <v>104</v>
      </c>
      <c r="C27" s="180" t="s">
        <v>105</v>
      </c>
      <c r="D27" s="176">
        <f>K12</f>
        <v>1333144</v>
      </c>
      <c r="E27" s="177">
        <f>(D27/D$53)*100</f>
        <v>2.8574224139824964</v>
      </c>
      <c r="F27" s="176">
        <f>L12</f>
        <v>1189002</v>
      </c>
      <c r="G27" s="178">
        <f>(F27/F$53)*100</f>
        <v>2.1645358312726586</v>
      </c>
    </row>
    <row r="28" spans="2:7" ht="12.75">
      <c r="B28" s="168"/>
      <c r="C28" s="166"/>
      <c r="D28" s="176"/>
      <c r="E28" s="177"/>
      <c r="F28" s="176"/>
      <c r="G28" s="178"/>
    </row>
    <row r="29" spans="2:7" ht="14.1" customHeight="1">
      <c r="B29" s="168" t="s">
        <v>106</v>
      </c>
      <c r="C29" s="166"/>
      <c r="D29" s="176"/>
      <c r="E29" s="177"/>
      <c r="F29" s="176"/>
      <c r="G29" s="178"/>
    </row>
    <row r="30" spans="2:7" ht="14.1" customHeight="1">
      <c r="B30" s="168" t="s">
        <v>107</v>
      </c>
      <c r="C30" s="180" t="s">
        <v>108</v>
      </c>
      <c r="D30" s="176">
        <f>K13</f>
        <v>619608</v>
      </c>
      <c r="E30" s="177">
        <f>(D30/D$53)*100</f>
        <v>1.3280499234012728</v>
      </c>
      <c r="F30" s="176">
        <f>L13</f>
        <v>539723</v>
      </c>
      <c r="G30" s="178">
        <f>(F30/F$53)*100</f>
        <v>0.982546515869589</v>
      </c>
    </row>
    <row r="31" spans="2:7" ht="12.75">
      <c r="B31" s="168"/>
      <c r="C31" s="166"/>
      <c r="D31" s="176"/>
      <c r="E31" s="177"/>
      <c r="F31" s="176"/>
      <c r="G31" s="178"/>
    </row>
    <row r="32" spans="2:7" ht="14.1" customHeight="1">
      <c r="B32" s="168" t="s">
        <v>109</v>
      </c>
      <c r="C32" s="166" t="s">
        <v>110</v>
      </c>
      <c r="D32" s="176">
        <f>K14</f>
        <v>3077714</v>
      </c>
      <c r="E32" s="177">
        <f>(D32/D$53)*100</f>
        <v>6.596683454621349</v>
      </c>
      <c r="F32" s="176">
        <f>L14</f>
        <v>5209595</v>
      </c>
      <c r="G32" s="178">
        <f>(F32/F$53)*100</f>
        <v>9.483882318043944</v>
      </c>
    </row>
    <row r="33" spans="2:7" ht="12.75">
      <c r="B33" s="168"/>
      <c r="C33" s="166"/>
      <c r="D33" s="176"/>
      <c r="E33" s="177"/>
      <c r="F33" s="176"/>
      <c r="G33" s="178"/>
    </row>
    <row r="34" spans="2:7" ht="14.1" customHeight="1">
      <c r="B34" s="168" t="s">
        <v>111</v>
      </c>
      <c r="C34" s="181">
        <v>692</v>
      </c>
      <c r="D34" s="176">
        <f>K15</f>
        <v>1407206</v>
      </c>
      <c r="E34" s="177">
        <f>(D34/D$53)*100</f>
        <v>3.0161647695152607</v>
      </c>
      <c r="F34" s="176">
        <f>L15</f>
        <v>912852</v>
      </c>
      <c r="G34" s="178">
        <f>(F34/F$53)*100</f>
        <v>1.6618145828593298</v>
      </c>
    </row>
    <row r="35" spans="2:7" ht="12.75">
      <c r="B35" s="168"/>
      <c r="C35" s="166"/>
      <c r="D35" s="176"/>
      <c r="E35" s="177"/>
      <c r="F35" s="176"/>
      <c r="G35" s="178"/>
    </row>
    <row r="36" spans="2:7" ht="14.1" customHeight="1">
      <c r="B36" s="168" t="s">
        <v>112</v>
      </c>
      <c r="C36" s="180" t="s">
        <v>113</v>
      </c>
      <c r="D36" s="176">
        <f>K16</f>
        <v>301885</v>
      </c>
      <c r="E36" s="177">
        <f>(D36/D$53)*100</f>
        <v>0.6470516054117978</v>
      </c>
      <c r="F36" s="176">
        <f>L16</f>
        <v>208215</v>
      </c>
      <c r="G36" s="178">
        <f>(F36/F$53)*100</f>
        <v>0.37904799832837677</v>
      </c>
    </row>
    <row r="37" spans="2:7" ht="12.75">
      <c r="B37" s="168"/>
      <c r="C37" s="166"/>
      <c r="D37" s="176"/>
      <c r="E37" s="177"/>
      <c r="F37" s="176"/>
      <c r="G37" s="178"/>
    </row>
    <row r="38" spans="2:7" ht="14.1" customHeight="1">
      <c r="B38" s="168" t="s">
        <v>114</v>
      </c>
      <c r="C38" s="166" t="s">
        <v>115</v>
      </c>
      <c r="D38" s="176">
        <f>K17</f>
        <v>5909</v>
      </c>
      <c r="E38" s="177">
        <f>(D38/D$53)*100</f>
        <v>0.012665180238760832</v>
      </c>
      <c r="F38" s="176">
        <f>L17</f>
        <v>11169</v>
      </c>
      <c r="G38" s="178">
        <f>(F38/F$53)*100</f>
        <v>0.020332767059672165</v>
      </c>
    </row>
    <row r="39" spans="2:7" ht="13.5" thickBot="1">
      <c r="B39" s="172"/>
      <c r="C39" s="182"/>
      <c r="D39" s="183"/>
      <c r="E39" s="184"/>
      <c r="F39" s="183"/>
      <c r="G39" s="185"/>
    </row>
    <row r="40" spans="2:7" ht="14.1" customHeight="1" thickTop="1">
      <c r="B40" s="168" t="s">
        <v>116</v>
      </c>
      <c r="C40" s="166"/>
      <c r="D40" s="176"/>
      <c r="E40" s="177"/>
      <c r="F40" s="176"/>
      <c r="G40" s="178"/>
    </row>
    <row r="41" spans="2:7" ht="14.1" customHeight="1">
      <c r="B41" s="168" t="s">
        <v>117</v>
      </c>
      <c r="C41" s="166"/>
      <c r="D41" s="176">
        <f>SUM(D15,D17,D19,D21,D23,D25,D27,D30,D32,D34,D36,D38)</f>
        <v>19087331</v>
      </c>
      <c r="E41" s="177">
        <f>(D41/D$53)*100</f>
        <v>40.911234962241835</v>
      </c>
      <c r="F41" s="176">
        <f>SUM(F15,F17,F19,F21,F23,F25,F27,F30,F32,F34,F36,F38)</f>
        <v>21158243</v>
      </c>
      <c r="G41" s="178">
        <f>(F41/F$53)*100</f>
        <v>38.51782848159541</v>
      </c>
    </row>
    <row r="42" spans="2:7" ht="14.1" customHeight="1">
      <c r="B42" s="168" t="s">
        <v>118</v>
      </c>
      <c r="C42" s="166"/>
      <c r="D42" s="176"/>
      <c r="E42" s="177"/>
      <c r="F42" s="176"/>
      <c r="G42" s="178"/>
    </row>
    <row r="43" spans="2:7" ht="13.5" thickBot="1">
      <c r="B43" s="172"/>
      <c r="C43" s="182"/>
      <c r="D43" s="183"/>
      <c r="E43" s="184"/>
      <c r="F43" s="183"/>
      <c r="G43" s="185"/>
    </row>
    <row r="44" spans="2:7" ht="13.5" thickTop="1">
      <c r="B44" s="168"/>
      <c r="C44" s="166" t="s">
        <v>119</v>
      </c>
      <c r="D44" s="176"/>
      <c r="E44" s="177"/>
      <c r="F44" s="176"/>
      <c r="G44" s="178"/>
    </row>
    <row r="45" spans="2:7" ht="12.75">
      <c r="B45" s="168"/>
      <c r="C45" s="166" t="s">
        <v>120</v>
      </c>
      <c r="D45" s="176"/>
      <c r="E45" s="177"/>
      <c r="F45" s="176"/>
      <c r="G45" s="178"/>
    </row>
    <row r="46" spans="2:7" ht="14.1" customHeight="1">
      <c r="B46" s="168" t="s">
        <v>118</v>
      </c>
      <c r="C46" s="166" t="s">
        <v>121</v>
      </c>
      <c r="D46" s="176">
        <f>K19</f>
        <v>1021569</v>
      </c>
      <c r="E46" s="177">
        <f>(D46/D53)*100</f>
        <v>2.189601541941219</v>
      </c>
      <c r="F46" s="176">
        <f>L19</f>
        <v>1180337</v>
      </c>
      <c r="G46" s="178">
        <f>(F46/F53)*100</f>
        <v>2.14876150711006</v>
      </c>
    </row>
    <row r="47" spans="2:7" ht="12.75">
      <c r="B47" s="168"/>
      <c r="C47" s="166" t="s">
        <v>122</v>
      </c>
      <c r="D47" s="176"/>
      <c r="E47" s="177"/>
      <c r="F47" s="176"/>
      <c r="G47" s="178"/>
    </row>
    <row r="48" spans="2:7" ht="12.75">
      <c r="B48" s="168"/>
      <c r="C48" s="166" t="s">
        <v>123</v>
      </c>
      <c r="D48" s="176"/>
      <c r="E48" s="177"/>
      <c r="F48" s="176"/>
      <c r="G48" s="178"/>
    </row>
    <row r="49" spans="2:7" ht="13.5" thickBot="1">
      <c r="B49" s="172"/>
      <c r="C49" s="174"/>
      <c r="D49" s="183"/>
      <c r="E49" s="184"/>
      <c r="F49" s="183"/>
      <c r="G49" s="185"/>
    </row>
    <row r="50" spans="2:7" ht="14.1" customHeight="1" thickTop="1">
      <c r="B50" s="168" t="s">
        <v>124</v>
      </c>
      <c r="C50" s="165"/>
      <c r="D50" s="176">
        <f>(D53-(D41+D46))</f>
        <v>26546575</v>
      </c>
      <c r="E50" s="177">
        <f>(D50/D$53)*100</f>
        <v>56.89916349581694</v>
      </c>
      <c r="F50" s="176">
        <f>(F53-(F41+F46))</f>
        <v>32592458</v>
      </c>
      <c r="G50" s="178">
        <f>(F50/F$53)*100</f>
        <v>59.33341001129453</v>
      </c>
    </row>
    <row r="51" spans="2:7" ht="12.75">
      <c r="B51" s="168"/>
      <c r="C51" s="165"/>
      <c r="D51" s="176"/>
      <c r="E51" s="177"/>
      <c r="F51" s="176"/>
      <c r="G51" s="178"/>
    </row>
    <row r="52" spans="2:7" ht="13.5" thickBot="1">
      <c r="B52" s="172"/>
      <c r="C52" s="174"/>
      <c r="D52" s="183"/>
      <c r="E52" s="184"/>
      <c r="F52" s="183"/>
      <c r="G52" s="185"/>
    </row>
    <row r="53" spans="2:7" ht="14.1" customHeight="1" thickTop="1">
      <c r="B53" s="168" t="s">
        <v>125</v>
      </c>
      <c r="C53" s="165"/>
      <c r="D53" s="176">
        <f>K21</f>
        <v>46655475</v>
      </c>
      <c r="E53" s="177">
        <f>SUM(E46,E50,E41)</f>
        <v>100</v>
      </c>
      <c r="F53" s="176">
        <f>L21</f>
        <v>54931038</v>
      </c>
      <c r="G53" s="178">
        <f>SUM(G46,G50,G41)</f>
        <v>100</v>
      </c>
    </row>
    <row r="54" spans="2:7" ht="12.75">
      <c r="B54" s="186"/>
      <c r="C54" s="187"/>
      <c r="D54" s="187"/>
      <c r="E54" s="187"/>
      <c r="F54" s="187"/>
      <c r="G54" s="188"/>
    </row>
    <row r="55" ht="12.75">
      <c r="B55" s="189" t="s">
        <v>126</v>
      </c>
    </row>
    <row r="56" ht="12.75">
      <c r="B56" s="189" t="s">
        <v>127</v>
      </c>
    </row>
    <row r="63" spans="4:8" ht="12.75">
      <c r="D63" s="82"/>
      <c r="E63" s="82"/>
      <c r="F63" s="82"/>
      <c r="G63" s="82"/>
      <c r="H63" s="82"/>
    </row>
  </sheetData>
  <mergeCells count="2">
    <mergeCell ref="B7:G7"/>
    <mergeCell ref="B6:G6"/>
  </mergeCells>
  <printOptions/>
  <pageMargins left="0.75" right="0.75" top="1.33" bottom="1" header="0.73" footer="0.5"/>
  <pageSetup fitToHeight="1" fitToWidth="1" horizontalDpi="600" verticalDpi="600" orientation="portrait" scale="10" r:id="rId1"/>
  <headerFooter alignWithMargins="0">
    <oddHeader>&amp;C&amp;"Book Antiqua,Regular"-19-</oddHeader>
  </headerFooter>
  <ignoredErrors>
    <ignoredError sqref="F15 F17:F38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63"/>
  <sheetViews>
    <sheetView workbookViewId="0" topLeftCell="A5">
      <selection activeCell="I25" sqref="I25"/>
    </sheetView>
  </sheetViews>
  <sheetFormatPr defaultColWidth="9.140625" defaultRowHeight="12.75"/>
  <cols>
    <col min="1" max="1" width="5.140625" style="0" customWidth="1"/>
    <col min="2" max="2" width="35.57421875" style="0" customWidth="1"/>
    <col min="3" max="3" width="17.140625" style="0" customWidth="1"/>
    <col min="4" max="4" width="12.8515625" style="0" customWidth="1"/>
    <col min="5" max="5" width="9.421875" style="0" customWidth="1"/>
    <col min="6" max="6" width="13.28125" style="0" customWidth="1"/>
    <col min="7" max="7" width="8.28125" style="0" customWidth="1"/>
    <col min="9" max="9" width="10.421875" style="0" customWidth="1"/>
  </cols>
  <sheetData>
    <row r="5" spans="10:12" ht="15">
      <c r="J5" s="339" t="s">
        <v>156</v>
      </c>
      <c r="K5" s="339" t="s">
        <v>180</v>
      </c>
      <c r="L5" s="339" t="s">
        <v>181</v>
      </c>
    </row>
    <row r="6" spans="2:12" ht="15">
      <c r="B6" s="362" t="s">
        <v>152</v>
      </c>
      <c r="C6" s="362"/>
      <c r="D6" s="362"/>
      <c r="E6" s="362"/>
      <c r="F6" s="362"/>
      <c r="G6" s="362"/>
      <c r="J6" s="340" t="s">
        <v>243</v>
      </c>
      <c r="K6" s="341">
        <v>93733</v>
      </c>
      <c r="L6" s="341">
        <v>20</v>
      </c>
    </row>
    <row r="7" spans="2:12" ht="15">
      <c r="B7" s="362" t="str">
        <f>"JANUARY - "&amp;UPPER('Table 1'!$M$1)&amp;" "&amp;'Table 1'!$N$1&amp;" WITH THE CORRESPONDING PERIOD OF "&amp;'Table 1'!$O$1</f>
        <v>JANUARY - FEBRUARY  2020 WITH THE CORRESPONDING PERIOD OF 2019</v>
      </c>
      <c r="C7" s="362"/>
      <c r="D7" s="362"/>
      <c r="E7" s="362"/>
      <c r="F7" s="362"/>
      <c r="G7" s="362"/>
      <c r="J7" s="340" t="s">
        <v>244</v>
      </c>
      <c r="K7" s="341">
        <v>2962468</v>
      </c>
      <c r="L7" s="341">
        <v>3015111</v>
      </c>
    </row>
    <row r="8" spans="1:12" ht="15">
      <c r="A8" s="160" t="s">
        <v>128</v>
      </c>
      <c r="J8" s="340" t="s">
        <v>245</v>
      </c>
      <c r="K8" s="341">
        <v>12564831</v>
      </c>
      <c r="L8" s="341">
        <v>13303467</v>
      </c>
    </row>
    <row r="9" spans="6:12" ht="15">
      <c r="F9" s="160" t="s">
        <v>88</v>
      </c>
      <c r="J9" s="340" t="s">
        <v>246</v>
      </c>
      <c r="K9" s="341">
        <v>2164389</v>
      </c>
      <c r="L9" s="341">
        <v>2419501</v>
      </c>
    </row>
    <row r="10" spans="2:12" ht="15">
      <c r="B10" s="161"/>
      <c r="C10" s="162"/>
      <c r="D10" s="162"/>
      <c r="E10" s="162"/>
      <c r="F10" s="162"/>
      <c r="G10" s="163"/>
      <c r="J10" s="340" t="s">
        <v>247</v>
      </c>
      <c r="K10" s="341">
        <v>3888599</v>
      </c>
      <c r="L10" s="341">
        <v>6018979</v>
      </c>
    </row>
    <row r="11" spans="2:12" ht="15">
      <c r="B11" s="164"/>
      <c r="C11" s="165"/>
      <c r="D11" s="166" t="s">
        <v>486</v>
      </c>
      <c r="F11" s="165"/>
      <c r="G11" s="167"/>
      <c r="J11" s="340" t="s">
        <v>248</v>
      </c>
      <c r="K11" s="341">
        <v>43682</v>
      </c>
      <c r="L11" s="341">
        <v>47693</v>
      </c>
    </row>
    <row r="12" spans="2:12" ht="15.75">
      <c r="B12" s="168" t="s">
        <v>89</v>
      </c>
      <c r="C12" s="166" t="s">
        <v>90</v>
      </c>
      <c r="D12" s="165"/>
      <c r="E12" s="165"/>
      <c r="F12" s="165"/>
      <c r="G12" s="167"/>
      <c r="I12" s="202"/>
      <c r="J12" s="340" t="s">
        <v>249</v>
      </c>
      <c r="K12" s="341">
        <v>3093526</v>
      </c>
      <c r="L12" s="341">
        <v>2678027</v>
      </c>
    </row>
    <row r="13" spans="2:12" ht="15">
      <c r="B13" s="168"/>
      <c r="C13" s="165"/>
      <c r="D13" s="169">
        <f>'Table 1'!$N$1</f>
        <v>2020</v>
      </c>
      <c r="E13" s="170" t="s">
        <v>91</v>
      </c>
      <c r="F13" s="169">
        <f>'Table 1'!$O$1</f>
        <v>2019</v>
      </c>
      <c r="G13" s="171" t="s">
        <v>91</v>
      </c>
      <c r="J13" s="340" t="s">
        <v>250</v>
      </c>
      <c r="K13" s="341">
        <v>1063216</v>
      </c>
      <c r="L13" s="341">
        <v>1064084</v>
      </c>
    </row>
    <row r="14" spans="2:12" ht="15.75" thickBot="1">
      <c r="B14" s="172"/>
      <c r="C14" s="173"/>
      <c r="D14" s="174"/>
      <c r="E14" s="174"/>
      <c r="F14" s="174"/>
      <c r="G14" s="175"/>
      <c r="J14" s="340" t="s">
        <v>251</v>
      </c>
      <c r="K14" s="341">
        <v>5729156</v>
      </c>
      <c r="L14" s="341">
        <v>8669380</v>
      </c>
    </row>
    <row r="15" spans="2:12" ht="15.75" thickTop="1">
      <c r="B15" s="168" t="s">
        <v>92</v>
      </c>
      <c r="C15" s="166" t="s">
        <v>93</v>
      </c>
      <c r="D15" s="176">
        <f>K6</f>
        <v>93733</v>
      </c>
      <c r="E15" s="177">
        <f>(D15/D$53)*100</f>
        <v>0.1198767762965426</v>
      </c>
      <c r="F15" s="176">
        <f>L6</f>
        <v>20</v>
      </c>
      <c r="G15" s="178">
        <f>(F15/F$53)*100</f>
        <v>2.1773923507836562E-05</v>
      </c>
      <c r="J15" s="340" t="s">
        <v>252</v>
      </c>
      <c r="K15" s="341">
        <v>2249438</v>
      </c>
      <c r="L15" s="341">
        <v>2112768</v>
      </c>
    </row>
    <row r="16" spans="2:12" ht="15">
      <c r="B16" s="168"/>
      <c r="C16" s="165"/>
      <c r="D16" s="176"/>
      <c r="E16" s="170"/>
      <c r="F16" s="176"/>
      <c r="G16" s="167"/>
      <c r="J16" s="340" t="s">
        <v>253</v>
      </c>
      <c r="K16" s="341">
        <v>367745</v>
      </c>
      <c r="L16" s="341">
        <v>229667</v>
      </c>
    </row>
    <row r="17" spans="2:12" ht="14.1" customHeight="1">
      <c r="B17" s="179" t="s">
        <v>94</v>
      </c>
      <c r="C17" s="180" t="s">
        <v>95</v>
      </c>
      <c r="D17" s="176">
        <f>K7</f>
        <v>2962468</v>
      </c>
      <c r="E17" s="177">
        <f>(D17/D$53)*100</f>
        <v>3.7887522401039755</v>
      </c>
      <c r="F17" s="176">
        <f>L7</f>
        <v>3015111</v>
      </c>
      <c r="G17" s="178">
        <f>(F17/F$53)*100</f>
        <v>3.28253981408183</v>
      </c>
      <c r="I17" s="165"/>
      <c r="J17" s="340" t="s">
        <v>254</v>
      </c>
      <c r="K17" s="341">
        <v>8689</v>
      </c>
      <c r="L17" s="341">
        <v>14275</v>
      </c>
    </row>
    <row r="18" spans="2:12" ht="15">
      <c r="B18" s="168"/>
      <c r="C18" s="166"/>
      <c r="D18" s="176"/>
      <c r="E18" s="177"/>
      <c r="F18" s="176"/>
      <c r="G18" s="178"/>
      <c r="J18" s="340" t="s">
        <v>255</v>
      </c>
      <c r="K18" s="341">
        <v>0</v>
      </c>
      <c r="L18" s="341">
        <v>0</v>
      </c>
    </row>
    <row r="19" spans="2:12" ht="14.1" customHeight="1">
      <c r="B19" s="168" t="s">
        <v>96</v>
      </c>
      <c r="C19" s="166" t="s">
        <v>97</v>
      </c>
      <c r="D19" s="176">
        <f>K8</f>
        <v>12564831</v>
      </c>
      <c r="E19" s="177">
        <f>(D19/D$53)*100</f>
        <v>16.06938255460578</v>
      </c>
      <c r="F19" s="176">
        <f>L8</f>
        <v>13303467</v>
      </c>
      <c r="G19" s="178">
        <f>(F19/F$53)*100</f>
        <v>14.483433642351395</v>
      </c>
      <c r="J19" s="340" t="s">
        <v>256</v>
      </c>
      <c r="K19" s="341">
        <v>2107770</v>
      </c>
      <c r="L19" s="341">
        <v>2346215</v>
      </c>
    </row>
    <row r="20" spans="2:12" ht="15">
      <c r="B20" s="168"/>
      <c r="C20" s="166"/>
      <c r="D20" s="176"/>
      <c r="E20" s="177"/>
      <c r="F20" s="176"/>
      <c r="G20" s="178"/>
      <c r="J20" s="340" t="s">
        <v>257</v>
      </c>
      <c r="K20" s="341">
        <v>0</v>
      </c>
      <c r="L20" s="341">
        <v>0</v>
      </c>
    </row>
    <row r="21" spans="2:12" ht="14.1" customHeight="1">
      <c r="B21" s="168" t="s">
        <v>98</v>
      </c>
      <c r="C21" s="180" t="s">
        <v>99</v>
      </c>
      <c r="D21" s="176">
        <f>K9</f>
        <v>2164389</v>
      </c>
      <c r="E21" s="177">
        <f>(D21/D$53)*100</f>
        <v>2.76807502130197</v>
      </c>
      <c r="F21" s="176">
        <f>L9</f>
        <v>2419501</v>
      </c>
      <c r="G21" s="178">
        <f>(F21/F$53)*100</f>
        <v>2.6341014850567035</v>
      </c>
      <c r="J21" s="340" t="s">
        <v>258</v>
      </c>
      <c r="K21" s="341">
        <v>78191125</v>
      </c>
      <c r="L21" s="341">
        <v>91852991</v>
      </c>
    </row>
    <row r="22" spans="2:7" ht="12.75">
      <c r="B22" s="168"/>
      <c r="C22" s="166"/>
      <c r="D22" s="176"/>
      <c r="E22" s="177"/>
      <c r="F22" s="176"/>
      <c r="G22" s="178"/>
    </row>
    <row r="23" spans="2:7" ht="14.1" customHeight="1">
      <c r="B23" s="168" t="s">
        <v>100</v>
      </c>
      <c r="C23" s="180" t="s">
        <v>101</v>
      </c>
      <c r="D23" s="176">
        <f>K10</f>
        <v>3888599</v>
      </c>
      <c r="E23" s="177">
        <f>(D23/D$53)*100</f>
        <v>4.973197405715802</v>
      </c>
      <c r="F23" s="176">
        <f>L10</f>
        <v>6018979</v>
      </c>
      <c r="G23" s="178">
        <f>(F23/F$53)*100</f>
        <v>6.55283941706373</v>
      </c>
    </row>
    <row r="24" spans="2:7" ht="12.75">
      <c r="B24" s="168"/>
      <c r="C24" s="166"/>
      <c r="D24" s="176"/>
      <c r="E24" s="177"/>
      <c r="F24" s="176"/>
      <c r="G24" s="178"/>
    </row>
    <row r="25" spans="2:7" ht="14.1" customHeight="1">
      <c r="B25" s="168" t="s">
        <v>102</v>
      </c>
      <c r="C25" s="180" t="s">
        <v>103</v>
      </c>
      <c r="D25" s="176">
        <f>K11</f>
        <v>43682</v>
      </c>
      <c r="E25" s="177">
        <f>(D25/D$53)*100</f>
        <v>0.055865675292432485</v>
      </c>
      <c r="F25" s="176">
        <f>L11</f>
        <v>47693</v>
      </c>
      <c r="G25" s="178">
        <f>(F25/F$53)*100</f>
        <v>0.051923186692962454</v>
      </c>
    </row>
    <row r="26" spans="2:7" ht="12.75">
      <c r="B26" s="168"/>
      <c r="C26" s="166"/>
      <c r="D26" s="176"/>
      <c r="E26" s="177"/>
      <c r="F26" s="176"/>
      <c r="G26" s="178"/>
    </row>
    <row r="27" spans="2:7" ht="14.1" customHeight="1">
      <c r="B27" s="168" t="s">
        <v>104</v>
      </c>
      <c r="C27" s="180" t="s">
        <v>105</v>
      </c>
      <c r="D27" s="176">
        <f>K12</f>
        <v>3093526</v>
      </c>
      <c r="E27" s="177">
        <f>(D27/D$53)*100</f>
        <v>3.956364612991564</v>
      </c>
      <c r="F27" s="176">
        <f>L12</f>
        <v>2678027</v>
      </c>
      <c r="G27" s="178">
        <f>(F27/F$53)*100</f>
        <v>2.915557752496051</v>
      </c>
    </row>
    <row r="28" spans="2:7" ht="12.75">
      <c r="B28" s="168"/>
      <c r="C28" s="166"/>
      <c r="D28" s="176"/>
      <c r="E28" s="177"/>
      <c r="F28" s="176"/>
      <c r="G28" s="178"/>
    </row>
    <row r="29" spans="2:7" ht="14.1" customHeight="1">
      <c r="B29" s="168" t="s">
        <v>106</v>
      </c>
      <c r="C29" s="166"/>
      <c r="D29" s="176"/>
      <c r="E29" s="177"/>
      <c r="F29" s="176"/>
      <c r="G29" s="178"/>
    </row>
    <row r="30" spans="2:7" ht="14.1" customHeight="1">
      <c r="B30" s="168" t="s">
        <v>107</v>
      </c>
      <c r="C30" s="180" t="s">
        <v>108</v>
      </c>
      <c r="D30" s="176">
        <f>K13</f>
        <v>1063216</v>
      </c>
      <c r="E30" s="177">
        <f>(D30/D$53)*100</f>
        <v>1.3597655744178128</v>
      </c>
      <c r="F30" s="176">
        <f>L13</f>
        <v>1064084</v>
      </c>
      <c r="G30" s="178">
        <f>(F30/F$53)*100</f>
        <v>1.158464181095638</v>
      </c>
    </row>
    <row r="31" spans="2:7" ht="12.75">
      <c r="B31" s="168"/>
      <c r="C31" s="166"/>
      <c r="D31" s="176"/>
      <c r="E31" s="177"/>
      <c r="F31" s="176"/>
      <c r="G31" s="178"/>
    </row>
    <row r="32" spans="2:7" ht="14.1" customHeight="1">
      <c r="B32" s="168" t="s">
        <v>109</v>
      </c>
      <c r="C32" s="166" t="s">
        <v>110</v>
      </c>
      <c r="D32" s="176">
        <f>K14</f>
        <v>5729156</v>
      </c>
      <c r="E32" s="177">
        <f>(D32/D$53)*100</f>
        <v>7.327118007318606</v>
      </c>
      <c r="F32" s="176">
        <f>L14</f>
        <v>8669380</v>
      </c>
      <c r="G32" s="178">
        <f>(F32/F$53)*100</f>
        <v>9.438320849018405</v>
      </c>
    </row>
    <row r="33" spans="2:7" ht="12.75">
      <c r="B33" s="168"/>
      <c r="C33" s="166"/>
      <c r="D33" s="176"/>
      <c r="E33" s="177"/>
      <c r="F33" s="176"/>
      <c r="G33" s="178"/>
    </row>
    <row r="34" spans="2:7" ht="14.1" customHeight="1">
      <c r="B34" s="168" t="s">
        <v>111</v>
      </c>
      <c r="C34" s="181">
        <v>692</v>
      </c>
      <c r="D34" s="176">
        <f>K15</f>
        <v>2249438</v>
      </c>
      <c r="E34" s="177">
        <f>(D34/D$53)*100</f>
        <v>2.8768456778182947</v>
      </c>
      <c r="F34" s="176">
        <f>L15</f>
        <v>2112768</v>
      </c>
      <c r="G34" s="178">
        <f>(F34/F$53)*100</f>
        <v>2.300162441090242</v>
      </c>
    </row>
    <row r="35" spans="2:7" ht="12.75">
      <c r="B35" s="168"/>
      <c r="C35" s="166"/>
      <c r="D35" s="176"/>
      <c r="E35" s="177"/>
      <c r="F35" s="176"/>
      <c r="G35" s="178"/>
    </row>
    <row r="36" spans="2:7" ht="14.1" customHeight="1">
      <c r="B36" s="168" t="s">
        <v>112</v>
      </c>
      <c r="C36" s="180" t="s">
        <v>113</v>
      </c>
      <c r="D36" s="176">
        <f>K16</f>
        <v>367745</v>
      </c>
      <c r="E36" s="177">
        <f>(D36/D$53)*100</f>
        <v>0.4703155249396911</v>
      </c>
      <c r="F36" s="176">
        <f>L16</f>
        <v>229667</v>
      </c>
      <c r="G36" s="178">
        <f>(F36/F$53)*100</f>
        <v>0.25003758451371494</v>
      </c>
    </row>
    <row r="37" spans="2:7" ht="12.75">
      <c r="B37" s="168"/>
      <c r="C37" s="166"/>
      <c r="D37" s="176"/>
      <c r="E37" s="177"/>
      <c r="F37" s="176"/>
      <c r="G37" s="178"/>
    </row>
    <row r="38" spans="2:7" ht="14.1" customHeight="1">
      <c r="B38" s="168" t="s">
        <v>114</v>
      </c>
      <c r="C38" s="166" t="s">
        <v>115</v>
      </c>
      <c r="D38" s="176">
        <f>K17</f>
        <v>8689</v>
      </c>
      <c r="E38" s="177">
        <f>(D38/D$53)*100</f>
        <v>0.011112514367839062</v>
      </c>
      <c r="F38" s="176">
        <f>L17</f>
        <v>14275</v>
      </c>
      <c r="G38" s="178">
        <f>(F38/F$53)*100</f>
        <v>0.015541137903718345</v>
      </c>
    </row>
    <row r="39" spans="2:7" ht="13.5" thickBot="1">
      <c r="B39" s="172"/>
      <c r="C39" s="182"/>
      <c r="D39" s="183"/>
      <c r="E39" s="184"/>
      <c r="F39" s="183"/>
      <c r="G39" s="185"/>
    </row>
    <row r="40" spans="2:7" ht="14.1" customHeight="1" thickTop="1">
      <c r="B40" s="168" t="s">
        <v>116</v>
      </c>
      <c r="C40" s="166"/>
      <c r="D40" s="176"/>
      <c r="E40" s="177"/>
      <c r="F40" s="176"/>
      <c r="G40" s="178"/>
    </row>
    <row r="41" spans="2:7" ht="14.1" customHeight="1">
      <c r="B41" s="168" t="s">
        <v>117</v>
      </c>
      <c r="C41" s="166"/>
      <c r="D41" s="176">
        <f>SUM(D15,D17,D19,D21,D23,D25,D27,D30,D32,D34,D36,D38)</f>
        <v>34229472</v>
      </c>
      <c r="E41" s="177">
        <f>(D41/D$53)*100</f>
        <v>43.77667158517031</v>
      </c>
      <c r="F41" s="176">
        <f>SUM(F15,F17,F19,F21,F23,F25,F27,F30,F32,F34,F36,F38)</f>
        <v>39572972</v>
      </c>
      <c r="G41" s="178">
        <f>(F41/F$53)*100</f>
        <v>43.082943265287895</v>
      </c>
    </row>
    <row r="42" spans="2:7" ht="14.1" customHeight="1">
      <c r="B42" s="168" t="s">
        <v>118</v>
      </c>
      <c r="C42" s="166"/>
      <c r="D42" s="176"/>
      <c r="E42" s="177"/>
      <c r="F42" s="176"/>
      <c r="G42" s="178"/>
    </row>
    <row r="43" spans="2:7" ht="13.5" thickBot="1">
      <c r="B43" s="172"/>
      <c r="C43" s="182"/>
      <c r="D43" s="183"/>
      <c r="E43" s="184"/>
      <c r="F43" s="183"/>
      <c r="G43" s="185"/>
    </row>
    <row r="44" spans="2:7" ht="13.5" thickTop="1">
      <c r="B44" s="168"/>
      <c r="C44" s="166" t="s">
        <v>119</v>
      </c>
      <c r="D44" s="176"/>
      <c r="E44" s="177"/>
      <c r="F44" s="176"/>
      <c r="G44" s="178"/>
    </row>
    <row r="45" spans="2:7" ht="12.75">
      <c r="B45" s="168"/>
      <c r="C45" s="166" t="s">
        <v>120</v>
      </c>
      <c r="D45" s="176"/>
      <c r="E45" s="177"/>
      <c r="F45" s="176"/>
      <c r="G45" s="178"/>
    </row>
    <row r="46" spans="2:7" ht="14.1" customHeight="1">
      <c r="B46" s="168" t="s">
        <v>118</v>
      </c>
      <c r="C46" s="166" t="s">
        <v>121</v>
      </c>
      <c r="D46" s="176">
        <f>K19</f>
        <v>2107770</v>
      </c>
      <c r="E46" s="177">
        <f>(D46/D53)*100</f>
        <v>2.6956639899988653</v>
      </c>
      <c r="F46" s="176">
        <f>L19</f>
        <v>2346215</v>
      </c>
      <c r="G46" s="178">
        <f>(F46/F53)*100</f>
        <v>2.5543152971469376</v>
      </c>
    </row>
    <row r="47" spans="2:7" ht="12.75">
      <c r="B47" s="168"/>
      <c r="C47" s="166" t="s">
        <v>122</v>
      </c>
      <c r="D47" s="176"/>
      <c r="E47" s="177"/>
      <c r="F47" s="176"/>
      <c r="G47" s="178"/>
    </row>
    <row r="48" spans="2:7" ht="12.75">
      <c r="B48" s="168"/>
      <c r="C48" s="166" t="s">
        <v>123</v>
      </c>
      <c r="D48" s="176"/>
      <c r="E48" s="177"/>
      <c r="F48" s="176"/>
      <c r="G48" s="178"/>
    </row>
    <row r="49" spans="2:7" ht="13.5" thickBot="1">
      <c r="B49" s="172"/>
      <c r="C49" s="174"/>
      <c r="D49" s="183"/>
      <c r="E49" s="184"/>
      <c r="F49" s="183"/>
      <c r="G49" s="185"/>
    </row>
    <row r="50" spans="2:7" ht="14.1" customHeight="1" thickTop="1">
      <c r="B50" s="168" t="s">
        <v>124</v>
      </c>
      <c r="C50" s="165"/>
      <c r="D50" s="176">
        <f>(D53-(D41+D46))</f>
        <v>41853883</v>
      </c>
      <c r="E50" s="177">
        <f>(D50/D$53)*100</f>
        <v>53.527664424830824</v>
      </c>
      <c r="F50" s="176">
        <f>(F53-(F41+F46))</f>
        <v>49933804</v>
      </c>
      <c r="G50" s="178">
        <f>(F50/F$53)*100</f>
        <v>54.36274143756516</v>
      </c>
    </row>
    <row r="51" spans="2:7" ht="12.75">
      <c r="B51" s="168"/>
      <c r="C51" s="165"/>
      <c r="D51" s="176"/>
      <c r="E51" s="177"/>
      <c r="F51" s="176"/>
      <c r="G51" s="178"/>
    </row>
    <row r="52" spans="2:7" ht="13.5" thickBot="1">
      <c r="B52" s="172"/>
      <c r="C52" s="174"/>
      <c r="D52" s="183"/>
      <c r="E52" s="184"/>
      <c r="F52" s="183"/>
      <c r="G52" s="185"/>
    </row>
    <row r="53" spans="2:7" ht="14.1" customHeight="1" thickTop="1">
      <c r="B53" s="168" t="s">
        <v>125</v>
      </c>
      <c r="C53" s="165"/>
      <c r="D53" s="176">
        <f>K21</f>
        <v>78191125</v>
      </c>
      <c r="E53" s="177">
        <f>SUM(E46,E50,E41)</f>
        <v>100</v>
      </c>
      <c r="F53" s="176">
        <f>L21</f>
        <v>91852991</v>
      </c>
      <c r="G53" s="178">
        <f>SUM(G46,G50,G41)</f>
        <v>100</v>
      </c>
    </row>
    <row r="54" spans="2:7" ht="12.75">
      <c r="B54" s="186"/>
      <c r="C54" s="187"/>
      <c r="D54" s="187"/>
      <c r="E54" s="187"/>
      <c r="F54" s="187"/>
      <c r="G54" s="188"/>
    </row>
    <row r="55" ht="12.75">
      <c r="B55" s="189" t="s">
        <v>126</v>
      </c>
    </row>
    <row r="56" ht="12.75">
      <c r="B56" s="189" t="s">
        <v>127</v>
      </c>
    </row>
    <row r="63" spans="4:8" ht="12.75">
      <c r="D63" s="82"/>
      <c r="E63" s="82"/>
      <c r="F63" s="82"/>
      <c r="G63" s="82"/>
      <c r="H63" s="82"/>
    </row>
  </sheetData>
  <mergeCells count="2">
    <mergeCell ref="B7:G7"/>
    <mergeCell ref="B6:G6"/>
  </mergeCells>
  <printOptions/>
  <pageMargins left="0.75" right="0.75" top="1.33" bottom="1" header="0.73" footer="0.5"/>
  <pageSetup fitToHeight="1" fitToWidth="1" horizontalDpi="600" verticalDpi="600" orientation="portrait" scale="10" r:id="rId1"/>
  <headerFooter alignWithMargins="0">
    <oddHeader>&amp;C&amp;"Book Antiqua,Regular"-20-</oddHeader>
  </headerFooter>
  <ignoredErrors>
    <ignoredError sqref="F15:F21 F23:F30 F32:F38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9"/>
  <sheetViews>
    <sheetView workbookViewId="0" topLeftCell="B1">
      <selection activeCell="H5" sqref="H5:M55"/>
    </sheetView>
  </sheetViews>
  <sheetFormatPr defaultColWidth="9.140625" defaultRowHeight="12.75"/>
  <cols>
    <col min="1" max="1" width="23.00390625" style="5" customWidth="1"/>
    <col min="2" max="2" width="12.421875" style="5" customWidth="1"/>
    <col min="3" max="3" width="41.28125" style="5" customWidth="1"/>
    <col min="4" max="4" width="15.421875" style="5" customWidth="1"/>
    <col min="5" max="5" width="14.28125" style="5" customWidth="1"/>
    <col min="6" max="16384" width="9.140625" style="5" customWidth="1"/>
  </cols>
  <sheetData>
    <row r="1" spans="1:25" ht="15">
      <c r="A1" s="361" t="s">
        <v>150</v>
      </c>
      <c r="B1" s="361"/>
      <c r="C1" s="361"/>
      <c r="D1" s="361"/>
      <c r="E1" s="361"/>
      <c r="F1" s="4"/>
      <c r="G1" s="190"/>
      <c r="H1" s="190"/>
      <c r="I1" s="190"/>
      <c r="J1" s="190"/>
      <c r="K1" s="190"/>
      <c r="L1" s="190"/>
      <c r="M1" s="194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1:12" ht="15">
      <c r="A2" s="361" t="str">
        <f>"JANUARY - "&amp;UPPER('Table 1'!$M$1)&amp;" "&amp;'Table 1'!$N$1&amp;" WITH THE CORRESPONDING MONTH OF "&amp;'Table 1'!$O$1</f>
        <v>JANUARY - FEBRUARY  2020 WITH THE CORRESPONDING MONTH OF 2019</v>
      </c>
      <c r="B2" s="361"/>
      <c r="C2" s="361"/>
      <c r="D2" s="361"/>
      <c r="E2" s="361"/>
      <c r="F2" s="196"/>
      <c r="G2" s="190"/>
      <c r="H2" s="190"/>
      <c r="I2" s="190"/>
      <c r="J2" s="190"/>
      <c r="K2" s="4"/>
      <c r="L2" s="4"/>
    </row>
    <row r="3" spans="1:12" ht="13.5">
      <c r="A3" s="196"/>
      <c r="B3" s="191"/>
      <c r="C3" s="191"/>
      <c r="D3" s="191"/>
      <c r="E3" s="190"/>
      <c r="F3" s="196"/>
      <c r="G3" s="190"/>
      <c r="H3" s="190"/>
      <c r="I3" s="190"/>
      <c r="J3" s="190"/>
      <c r="K3" s="4"/>
      <c r="L3" s="4"/>
    </row>
    <row r="4" spans="1:12" ht="16.5">
      <c r="A4" s="198" t="s">
        <v>34</v>
      </c>
      <c r="B4" s="199" t="s">
        <v>129</v>
      </c>
      <c r="C4" s="198" t="s">
        <v>130</v>
      </c>
      <c r="D4" s="198" t="s">
        <v>131</v>
      </c>
      <c r="E4" s="200"/>
      <c r="F4" s="200"/>
      <c r="G4" s="200"/>
      <c r="H4" s="204"/>
      <c r="I4" s="204"/>
      <c r="J4" s="204"/>
      <c r="K4" s="204"/>
      <c r="L4" s="4"/>
    </row>
    <row r="5" spans="1:13" ht="15.75">
      <c r="A5" s="201"/>
      <c r="B5" s="4"/>
      <c r="C5" s="4"/>
      <c r="D5" s="202">
        <f>'Table 1'!$N$1</f>
        <v>2020</v>
      </c>
      <c r="E5" s="202">
        <f>'Table 1'!$O$1</f>
        <v>2019</v>
      </c>
      <c r="F5" s="4"/>
      <c r="G5" s="201"/>
      <c r="H5" s="339" t="s">
        <v>177</v>
      </c>
      <c r="I5" s="339" t="s">
        <v>179</v>
      </c>
      <c r="J5" s="339" t="s">
        <v>182</v>
      </c>
      <c r="K5" s="339" t="s">
        <v>156</v>
      </c>
      <c r="L5" s="339" t="s">
        <v>165</v>
      </c>
      <c r="M5" s="339" t="s">
        <v>166</v>
      </c>
    </row>
    <row r="6" spans="2:13" ht="16.5">
      <c r="B6" s="292" t="str">
        <f aca="true" t="shared" si="0" ref="B6:E7">J6</f>
        <v>054</v>
      </c>
      <c r="C6" s="300" t="str">
        <f t="shared" si="0"/>
        <v>Vegetables Fresh/Chilled,Frozen,Dry</v>
      </c>
      <c r="D6" s="300">
        <f t="shared" si="0"/>
        <v>3654252</v>
      </c>
      <c r="E6" s="293">
        <f t="shared" si="0"/>
        <v>3975236</v>
      </c>
      <c r="F6" s="203"/>
      <c r="G6" s="204"/>
      <c r="H6" s="340" t="s">
        <v>224</v>
      </c>
      <c r="I6" s="340" t="s">
        <v>42</v>
      </c>
      <c r="J6" s="340" t="s">
        <v>295</v>
      </c>
      <c r="K6" s="340" t="s">
        <v>296</v>
      </c>
      <c r="L6" s="341">
        <v>3654252</v>
      </c>
      <c r="M6" s="341">
        <v>3975236</v>
      </c>
    </row>
    <row r="7" spans="1:13" ht="16.5">
      <c r="A7" s="205"/>
      <c r="B7" s="294" t="str">
        <f t="shared" si="0"/>
        <v>057</v>
      </c>
      <c r="C7" s="301" t="str">
        <f t="shared" si="0"/>
        <v>Fruits And Nuts Fresh/Dry</v>
      </c>
      <c r="D7" s="301">
        <f t="shared" si="0"/>
        <v>4746205</v>
      </c>
      <c r="E7" s="296">
        <f t="shared" si="0"/>
        <v>4116325</v>
      </c>
      <c r="F7" s="203"/>
      <c r="G7" s="204"/>
      <c r="H7" s="340" t="s">
        <v>224</v>
      </c>
      <c r="I7" s="340" t="s">
        <v>42</v>
      </c>
      <c r="J7" s="340" t="s">
        <v>259</v>
      </c>
      <c r="K7" s="340" t="s">
        <v>260</v>
      </c>
      <c r="L7" s="341">
        <v>4746205</v>
      </c>
      <c r="M7" s="341">
        <v>4116325</v>
      </c>
    </row>
    <row r="8" spans="1:13" ht="16.5">
      <c r="A8" s="208"/>
      <c r="B8" s="294" t="str">
        <f aca="true" t="shared" si="1" ref="B8:E15">J8</f>
        <v>098</v>
      </c>
      <c r="C8" s="301" t="str">
        <f t="shared" si="1"/>
        <v>Edible Products</v>
      </c>
      <c r="D8" s="301">
        <f t="shared" si="1"/>
        <v>7846773</v>
      </c>
      <c r="E8" s="296">
        <f t="shared" si="1"/>
        <v>7333308</v>
      </c>
      <c r="F8" s="203"/>
      <c r="G8" s="204"/>
      <c r="H8" s="340" t="s">
        <v>224</v>
      </c>
      <c r="I8" s="340" t="s">
        <v>42</v>
      </c>
      <c r="J8" s="340" t="s">
        <v>261</v>
      </c>
      <c r="K8" s="340" t="s">
        <v>262</v>
      </c>
      <c r="L8" s="341">
        <v>7846773</v>
      </c>
      <c r="M8" s="341">
        <v>7333308</v>
      </c>
    </row>
    <row r="9" spans="1:13" ht="16.5">
      <c r="A9" s="208"/>
      <c r="B9" s="294" t="str">
        <f t="shared" si="1"/>
        <v>222</v>
      </c>
      <c r="C9" s="301" t="str">
        <f t="shared" si="1"/>
        <v>Oil Seeds For Soft Veg. Oil</v>
      </c>
      <c r="D9" s="301">
        <f t="shared" si="1"/>
        <v>4945420</v>
      </c>
      <c r="E9" s="296">
        <f t="shared" si="1"/>
        <v>2660590</v>
      </c>
      <c r="F9" s="203"/>
      <c r="G9" s="204"/>
      <c r="H9" s="340" t="s">
        <v>224</v>
      </c>
      <c r="I9" s="340" t="s">
        <v>42</v>
      </c>
      <c r="J9" s="340" t="s">
        <v>418</v>
      </c>
      <c r="K9" s="340" t="s">
        <v>419</v>
      </c>
      <c r="L9" s="341">
        <v>4945420</v>
      </c>
      <c r="M9" s="341">
        <v>2660590</v>
      </c>
    </row>
    <row r="10" spans="1:13" ht="16.5">
      <c r="A10" s="211" t="str">
        <f>I6</f>
        <v>UNITED STATES</v>
      </c>
      <c r="B10" s="294" t="str">
        <f t="shared" si="1"/>
        <v>248</v>
      </c>
      <c r="C10" s="301" t="str">
        <f t="shared" si="1"/>
        <v>Wood Simply Worked</v>
      </c>
      <c r="D10" s="301">
        <f t="shared" si="1"/>
        <v>5206618</v>
      </c>
      <c r="E10" s="296">
        <f t="shared" si="1"/>
        <v>3004052</v>
      </c>
      <c r="F10" s="203"/>
      <c r="G10" s="204"/>
      <c r="H10" s="340" t="s">
        <v>224</v>
      </c>
      <c r="I10" s="340" t="s">
        <v>42</v>
      </c>
      <c r="J10" s="340" t="s">
        <v>420</v>
      </c>
      <c r="K10" s="340" t="s">
        <v>421</v>
      </c>
      <c r="L10" s="341">
        <v>5206618</v>
      </c>
      <c r="M10" s="341">
        <v>3004052</v>
      </c>
    </row>
    <row r="11" spans="1:13" ht="16.5">
      <c r="A11" s="192"/>
      <c r="B11" s="294" t="str">
        <f t="shared" si="1"/>
        <v>642</v>
      </c>
      <c r="C11" s="301" t="str">
        <f t="shared" si="1"/>
        <v>Articles Of Paper</v>
      </c>
      <c r="D11" s="301">
        <f t="shared" si="1"/>
        <v>5658851</v>
      </c>
      <c r="E11" s="296">
        <f t="shared" si="1"/>
        <v>4831572</v>
      </c>
      <c r="F11" s="209"/>
      <c r="G11" s="210"/>
      <c r="H11" s="340" t="s">
        <v>224</v>
      </c>
      <c r="I11" s="340" t="s">
        <v>42</v>
      </c>
      <c r="J11" s="340" t="s">
        <v>265</v>
      </c>
      <c r="K11" s="340" t="s">
        <v>266</v>
      </c>
      <c r="L11" s="341">
        <v>5658851</v>
      </c>
      <c r="M11" s="341">
        <v>4831572</v>
      </c>
    </row>
    <row r="12" spans="1:13" ht="16.5">
      <c r="A12" s="211"/>
      <c r="B12" s="294" t="str">
        <f t="shared" si="1"/>
        <v>752</v>
      </c>
      <c r="C12" s="301" t="str">
        <f t="shared" si="1"/>
        <v>Data Processing Machines</v>
      </c>
      <c r="D12" s="301">
        <f t="shared" si="1"/>
        <v>6094225</v>
      </c>
      <c r="E12" s="296">
        <f t="shared" si="1"/>
        <v>3881914</v>
      </c>
      <c r="F12" s="209"/>
      <c r="G12" s="210"/>
      <c r="H12" s="340" t="s">
        <v>224</v>
      </c>
      <c r="I12" s="340" t="s">
        <v>42</v>
      </c>
      <c r="J12" s="340" t="s">
        <v>269</v>
      </c>
      <c r="K12" s="340" t="s">
        <v>270</v>
      </c>
      <c r="L12" s="341">
        <v>6094225</v>
      </c>
      <c r="M12" s="341">
        <v>3881914</v>
      </c>
    </row>
    <row r="13" spans="1:13" ht="16.5">
      <c r="A13" s="212"/>
      <c r="B13" s="294" t="str">
        <f t="shared" si="1"/>
        <v>764</v>
      </c>
      <c r="C13" s="301" t="str">
        <f t="shared" si="1"/>
        <v>Telecommunication Equipment</v>
      </c>
      <c r="D13" s="301">
        <f t="shared" si="1"/>
        <v>4230226</v>
      </c>
      <c r="E13" s="296">
        <f t="shared" si="1"/>
        <v>2291441</v>
      </c>
      <c r="F13" s="209"/>
      <c r="G13" s="210"/>
      <c r="H13" s="340" t="s">
        <v>224</v>
      </c>
      <c r="I13" s="340" t="s">
        <v>42</v>
      </c>
      <c r="J13" s="340" t="s">
        <v>271</v>
      </c>
      <c r="K13" s="340" t="s">
        <v>272</v>
      </c>
      <c r="L13" s="341">
        <v>4230226</v>
      </c>
      <c r="M13" s="341">
        <v>2291441</v>
      </c>
    </row>
    <row r="14" spans="1:13" ht="16.5">
      <c r="A14" s="212"/>
      <c r="B14" s="294" t="str">
        <f t="shared" si="1"/>
        <v>821</v>
      </c>
      <c r="C14" s="301" t="str">
        <f t="shared" si="1"/>
        <v>Furniture And Parts</v>
      </c>
      <c r="D14" s="301">
        <f t="shared" si="1"/>
        <v>5028369</v>
      </c>
      <c r="E14" s="296">
        <f t="shared" si="1"/>
        <v>2159464</v>
      </c>
      <c r="F14" s="209"/>
      <c r="G14" s="210"/>
      <c r="H14" s="340" t="s">
        <v>224</v>
      </c>
      <c r="I14" s="340" t="s">
        <v>42</v>
      </c>
      <c r="J14" s="340" t="s">
        <v>113</v>
      </c>
      <c r="K14" s="340" t="s">
        <v>275</v>
      </c>
      <c r="L14" s="341">
        <v>5028369</v>
      </c>
      <c r="M14" s="341">
        <v>2159464</v>
      </c>
    </row>
    <row r="15" spans="1:13" ht="16.5">
      <c r="A15" s="212"/>
      <c r="B15" s="294" t="str">
        <f t="shared" si="1"/>
        <v>893</v>
      </c>
      <c r="C15" s="301" t="str">
        <f t="shared" si="1"/>
        <v>Articles Of Plastic</v>
      </c>
      <c r="D15" s="301">
        <f t="shared" si="1"/>
        <v>5243948</v>
      </c>
      <c r="E15" s="296">
        <f t="shared" si="1"/>
        <v>3214903</v>
      </c>
      <c r="F15" s="209"/>
      <c r="G15" s="210"/>
      <c r="H15" s="340" t="s">
        <v>224</v>
      </c>
      <c r="I15" s="340" t="s">
        <v>42</v>
      </c>
      <c r="J15" s="340" t="s">
        <v>276</v>
      </c>
      <c r="K15" s="340" t="s">
        <v>277</v>
      </c>
      <c r="L15" s="341">
        <v>5243948</v>
      </c>
      <c r="M15" s="341">
        <v>3214903</v>
      </c>
    </row>
    <row r="16" spans="1:13" ht="16.5">
      <c r="A16" s="212"/>
      <c r="B16" s="213"/>
      <c r="C16" s="214"/>
      <c r="D16" s="215"/>
      <c r="E16" s="216"/>
      <c r="F16" s="209"/>
      <c r="G16" s="210"/>
      <c r="H16" s="340" t="s">
        <v>239</v>
      </c>
      <c r="I16" s="340" t="s">
        <v>240</v>
      </c>
      <c r="J16" s="340" t="s">
        <v>278</v>
      </c>
      <c r="K16" s="340" t="s">
        <v>279</v>
      </c>
      <c r="L16" s="341">
        <v>2323578</v>
      </c>
      <c r="M16" s="341">
        <v>1164089</v>
      </c>
    </row>
    <row r="17" spans="1:13" ht="16.5">
      <c r="A17" s="82"/>
      <c r="B17" s="294" t="str">
        <f>J16</f>
        <v>034</v>
      </c>
      <c r="C17" s="301" t="str">
        <f>K16</f>
        <v>Fish Fresh, Chilled, Frozen</v>
      </c>
      <c r="D17" s="301">
        <f>L16</f>
        <v>2323578</v>
      </c>
      <c r="E17" s="296">
        <f>M16</f>
        <v>1164089</v>
      </c>
      <c r="F17" s="217"/>
      <c r="G17" s="204"/>
      <c r="H17" s="340" t="s">
        <v>239</v>
      </c>
      <c r="I17" s="340" t="s">
        <v>240</v>
      </c>
      <c r="J17" s="340" t="s">
        <v>280</v>
      </c>
      <c r="K17" s="340" t="s">
        <v>281</v>
      </c>
      <c r="L17" s="341">
        <v>3038228</v>
      </c>
      <c r="M17" s="341">
        <v>2400534</v>
      </c>
    </row>
    <row r="18" spans="1:13" ht="16.5">
      <c r="A18" s="202"/>
      <c r="B18" s="294" t="str">
        <f aca="true" t="shared" si="2" ref="B18:E26">J17</f>
        <v>048</v>
      </c>
      <c r="C18" s="301" t="str">
        <f t="shared" si="2"/>
        <v>Cereal, Flour, Starch</v>
      </c>
      <c r="D18" s="301">
        <f t="shared" si="2"/>
        <v>3038228</v>
      </c>
      <c r="E18" s="296">
        <f t="shared" si="2"/>
        <v>2400534</v>
      </c>
      <c r="F18" s="4"/>
      <c r="G18" s="4"/>
      <c r="H18" s="340" t="s">
        <v>239</v>
      </c>
      <c r="I18" s="340" t="s">
        <v>240</v>
      </c>
      <c r="J18" s="340" t="s">
        <v>261</v>
      </c>
      <c r="K18" s="340" t="s">
        <v>262</v>
      </c>
      <c r="L18" s="341">
        <v>2141705</v>
      </c>
      <c r="M18" s="341">
        <v>1520069</v>
      </c>
    </row>
    <row r="19" spans="1:13" ht="16.5">
      <c r="A19" s="202"/>
      <c r="B19" s="294" t="str">
        <f t="shared" si="2"/>
        <v>098</v>
      </c>
      <c r="C19" s="301" t="str">
        <f t="shared" si="2"/>
        <v>Edible Products</v>
      </c>
      <c r="D19" s="301">
        <f t="shared" si="2"/>
        <v>2141705</v>
      </c>
      <c r="E19" s="296">
        <f t="shared" si="2"/>
        <v>1520069</v>
      </c>
      <c r="F19" s="4"/>
      <c r="G19" s="4"/>
      <c r="H19" s="340" t="s">
        <v>239</v>
      </c>
      <c r="I19" s="340" t="s">
        <v>240</v>
      </c>
      <c r="J19" s="340" t="s">
        <v>282</v>
      </c>
      <c r="K19" s="340" t="s">
        <v>283</v>
      </c>
      <c r="L19" s="341">
        <v>3428142</v>
      </c>
      <c r="M19" s="341">
        <v>2163067</v>
      </c>
    </row>
    <row r="20" spans="1:13" ht="16.5">
      <c r="A20" s="202"/>
      <c r="B20" s="294" t="str">
        <f t="shared" si="2"/>
        <v>111</v>
      </c>
      <c r="C20" s="301" t="str">
        <f t="shared" si="2"/>
        <v>Non-Alcoholic Beverages</v>
      </c>
      <c r="D20" s="301">
        <f t="shared" si="2"/>
        <v>3428142</v>
      </c>
      <c r="E20" s="296">
        <f t="shared" si="2"/>
        <v>2163067</v>
      </c>
      <c r="F20" s="4"/>
      <c r="G20" s="4"/>
      <c r="H20" s="340" t="s">
        <v>239</v>
      </c>
      <c r="I20" s="340" t="s">
        <v>240</v>
      </c>
      <c r="J20" s="340" t="s">
        <v>284</v>
      </c>
      <c r="K20" s="340" t="s">
        <v>285</v>
      </c>
      <c r="L20" s="341">
        <v>1847312</v>
      </c>
      <c r="M20" s="341">
        <v>749838</v>
      </c>
    </row>
    <row r="21" spans="1:13" ht="16.5">
      <c r="A21" s="211" t="str">
        <f>I16</f>
        <v>TRINIDAD &amp; TOB.</v>
      </c>
      <c r="B21" s="294" t="str">
        <f t="shared" si="2"/>
        <v>122</v>
      </c>
      <c r="C21" s="301" t="str">
        <f t="shared" si="2"/>
        <v>Tobacco Manufactured</v>
      </c>
      <c r="D21" s="301">
        <f t="shared" si="2"/>
        <v>1847312</v>
      </c>
      <c r="E21" s="296">
        <f t="shared" si="2"/>
        <v>749838</v>
      </c>
      <c r="F21" s="4"/>
      <c r="G21" s="4"/>
      <c r="H21" s="340" t="s">
        <v>239</v>
      </c>
      <c r="I21" s="340" t="s">
        <v>240</v>
      </c>
      <c r="J21" s="340" t="s">
        <v>286</v>
      </c>
      <c r="K21" s="340" t="s">
        <v>287</v>
      </c>
      <c r="L21" s="341">
        <v>74359485</v>
      </c>
      <c r="M21" s="341">
        <v>56559650</v>
      </c>
    </row>
    <row r="22" spans="1:13" ht="16.5">
      <c r="A22" s="202"/>
      <c r="B22" s="294" t="str">
        <f t="shared" si="2"/>
        <v>334</v>
      </c>
      <c r="C22" s="301" t="str">
        <f t="shared" si="2"/>
        <v>Petroleum Products Refined</v>
      </c>
      <c r="D22" s="301">
        <f t="shared" si="2"/>
        <v>74359485</v>
      </c>
      <c r="E22" s="296">
        <f t="shared" si="2"/>
        <v>56559650</v>
      </c>
      <c r="F22" s="4"/>
      <c r="G22" s="4"/>
      <c r="H22" s="340" t="s">
        <v>239</v>
      </c>
      <c r="I22" s="340" t="s">
        <v>240</v>
      </c>
      <c r="J22" s="340" t="s">
        <v>288</v>
      </c>
      <c r="K22" s="340" t="s">
        <v>289</v>
      </c>
      <c r="L22" s="341">
        <v>2020754</v>
      </c>
      <c r="M22" s="341">
        <v>881525</v>
      </c>
    </row>
    <row r="23" spans="1:13" ht="16.5">
      <c r="A23" s="202"/>
      <c r="B23" s="294" t="str">
        <f t="shared" si="2"/>
        <v>342</v>
      </c>
      <c r="C23" s="301" t="str">
        <f t="shared" si="2"/>
        <v>Liquified Propane, Butane</v>
      </c>
      <c r="D23" s="301">
        <f t="shared" si="2"/>
        <v>2020754</v>
      </c>
      <c r="E23" s="296">
        <f t="shared" si="2"/>
        <v>881525</v>
      </c>
      <c r="F23" s="4"/>
      <c r="G23" s="4"/>
      <c r="H23" s="340" t="s">
        <v>239</v>
      </c>
      <c r="I23" s="340" t="s">
        <v>240</v>
      </c>
      <c r="J23" s="340" t="s">
        <v>103</v>
      </c>
      <c r="K23" s="340" t="s">
        <v>290</v>
      </c>
      <c r="L23" s="341">
        <v>1331049</v>
      </c>
      <c r="M23" s="341">
        <v>1350191</v>
      </c>
    </row>
    <row r="24" spans="1:13" ht="16.5">
      <c r="A24" s="202"/>
      <c r="B24" s="294" t="str">
        <f t="shared" si="2"/>
        <v>554</v>
      </c>
      <c r="C24" s="301" t="str">
        <f t="shared" si="2"/>
        <v>Soaps, Cleaning Prep.</v>
      </c>
      <c r="D24" s="301">
        <f t="shared" si="2"/>
        <v>1331049</v>
      </c>
      <c r="E24" s="296">
        <f t="shared" si="2"/>
        <v>1350191</v>
      </c>
      <c r="F24" s="4"/>
      <c r="G24" s="4"/>
      <c r="H24" s="340" t="s">
        <v>239</v>
      </c>
      <c r="I24" s="340" t="s">
        <v>240</v>
      </c>
      <c r="J24" s="340" t="s">
        <v>265</v>
      </c>
      <c r="K24" s="340" t="s">
        <v>266</v>
      </c>
      <c r="L24" s="341">
        <v>2008699</v>
      </c>
      <c r="M24" s="341">
        <v>2216425</v>
      </c>
    </row>
    <row r="25" spans="1:13" ht="16.5">
      <c r="A25" s="202"/>
      <c r="B25" s="294" t="str">
        <f t="shared" si="2"/>
        <v>642</v>
      </c>
      <c r="C25" s="301" t="str">
        <f t="shared" si="2"/>
        <v>Articles Of Paper</v>
      </c>
      <c r="D25" s="301">
        <f t="shared" si="2"/>
        <v>2008699</v>
      </c>
      <c r="E25" s="296">
        <f t="shared" si="2"/>
        <v>2216425</v>
      </c>
      <c r="F25" s="4"/>
      <c r="G25" s="4"/>
      <c r="H25" s="340" t="s">
        <v>239</v>
      </c>
      <c r="I25" s="340" t="s">
        <v>240</v>
      </c>
      <c r="J25" s="340" t="s">
        <v>291</v>
      </c>
      <c r="K25" s="340" t="s">
        <v>292</v>
      </c>
      <c r="L25" s="341">
        <v>871288</v>
      </c>
      <c r="M25" s="341">
        <v>4017</v>
      </c>
    </row>
    <row r="26" spans="1:13" ht="16.5">
      <c r="A26" s="202"/>
      <c r="B26" s="294" t="str">
        <f t="shared" si="2"/>
        <v>699</v>
      </c>
      <c r="C26" s="301" t="str">
        <f t="shared" si="2"/>
        <v>Base Metal Manufactures</v>
      </c>
      <c r="D26" s="301">
        <f t="shared" si="2"/>
        <v>871288</v>
      </c>
      <c r="E26" s="296">
        <f t="shared" si="2"/>
        <v>4017</v>
      </c>
      <c r="F26" s="4"/>
      <c r="G26" s="4"/>
      <c r="H26" s="340" t="s">
        <v>293</v>
      </c>
      <c r="I26" s="340" t="s">
        <v>294</v>
      </c>
      <c r="J26" s="340" t="s">
        <v>312</v>
      </c>
      <c r="K26" s="340" t="s">
        <v>313</v>
      </c>
      <c r="L26" s="341">
        <v>218177</v>
      </c>
      <c r="M26" s="341">
        <v>0</v>
      </c>
    </row>
    <row r="27" spans="1:13" ht="16.5">
      <c r="A27" s="202"/>
      <c r="B27" s="213"/>
      <c r="C27" s="218"/>
      <c r="D27" s="219"/>
      <c r="E27" s="220"/>
      <c r="F27" s="4"/>
      <c r="G27" s="201"/>
      <c r="H27" s="340" t="s">
        <v>293</v>
      </c>
      <c r="I27" s="340" t="s">
        <v>294</v>
      </c>
      <c r="J27" s="340" t="s">
        <v>295</v>
      </c>
      <c r="K27" s="340" t="s">
        <v>296</v>
      </c>
      <c r="L27" s="341">
        <v>949577</v>
      </c>
      <c r="M27" s="341">
        <v>1480992</v>
      </c>
    </row>
    <row r="28" spans="1:13" ht="16.5">
      <c r="A28" s="82"/>
      <c r="B28" s="294" t="str">
        <f>J26</f>
        <v>024</v>
      </c>
      <c r="C28" s="301" t="str">
        <f>K26</f>
        <v>Cheese And Curd</v>
      </c>
      <c r="D28" s="295">
        <f>L26</f>
        <v>218177</v>
      </c>
      <c r="E28" s="296">
        <f>M26</f>
        <v>0</v>
      </c>
      <c r="F28" s="217"/>
      <c r="G28" s="204"/>
      <c r="H28" s="340" t="s">
        <v>293</v>
      </c>
      <c r="I28" s="340" t="s">
        <v>294</v>
      </c>
      <c r="J28" s="340" t="s">
        <v>297</v>
      </c>
      <c r="K28" s="340" t="s">
        <v>298</v>
      </c>
      <c r="L28" s="341">
        <v>561682</v>
      </c>
      <c r="M28" s="341">
        <v>573634</v>
      </c>
    </row>
    <row r="29" spans="1:13" ht="16.5">
      <c r="A29" s="202"/>
      <c r="B29" s="294" t="str">
        <f aca="true" t="shared" si="3" ref="B29:E37">J27</f>
        <v>054</v>
      </c>
      <c r="C29" s="301" t="str">
        <f t="shared" si="3"/>
        <v>Vegetables Fresh/Chilled,Frozen,Dry</v>
      </c>
      <c r="D29" s="295">
        <f t="shared" si="3"/>
        <v>949577</v>
      </c>
      <c r="E29" s="296">
        <f t="shared" si="3"/>
        <v>1480992</v>
      </c>
      <c r="F29" s="203"/>
      <c r="G29" s="204"/>
      <c r="H29" s="340" t="s">
        <v>293</v>
      </c>
      <c r="I29" s="340" t="s">
        <v>294</v>
      </c>
      <c r="J29" s="340" t="s">
        <v>299</v>
      </c>
      <c r="K29" s="340" t="s">
        <v>300</v>
      </c>
      <c r="L29" s="341">
        <v>125964</v>
      </c>
      <c r="M29" s="341">
        <v>29100</v>
      </c>
    </row>
    <row r="30" spans="1:13" ht="16.5">
      <c r="A30" s="202"/>
      <c r="B30" s="294" t="str">
        <f t="shared" si="3"/>
        <v>056</v>
      </c>
      <c r="C30" s="301" t="str">
        <f t="shared" si="3"/>
        <v>Vegetables/Roots Prep., Preserved</v>
      </c>
      <c r="D30" s="295">
        <f t="shared" si="3"/>
        <v>561682</v>
      </c>
      <c r="E30" s="296">
        <f t="shared" si="3"/>
        <v>573634</v>
      </c>
      <c r="F30" s="209"/>
      <c r="G30" s="221"/>
      <c r="H30" s="340" t="s">
        <v>293</v>
      </c>
      <c r="I30" s="340" t="s">
        <v>294</v>
      </c>
      <c r="J30" s="340" t="s">
        <v>422</v>
      </c>
      <c r="K30" s="340" t="s">
        <v>423</v>
      </c>
      <c r="L30" s="341">
        <v>125959</v>
      </c>
      <c r="M30" s="341">
        <v>110157</v>
      </c>
    </row>
    <row r="31" spans="1:13" ht="16.5">
      <c r="A31" s="202"/>
      <c r="B31" s="294" t="str">
        <f t="shared" si="3"/>
        <v>081</v>
      </c>
      <c r="C31" s="301" t="str">
        <f t="shared" si="3"/>
        <v>Feeding Stuff, Animals</v>
      </c>
      <c r="D31" s="295">
        <f t="shared" si="3"/>
        <v>125964</v>
      </c>
      <c r="E31" s="296">
        <f t="shared" si="3"/>
        <v>29100</v>
      </c>
      <c r="F31" s="209"/>
      <c r="G31" s="221"/>
      <c r="H31" s="340" t="s">
        <v>293</v>
      </c>
      <c r="I31" s="340" t="s">
        <v>294</v>
      </c>
      <c r="J31" s="340" t="s">
        <v>286</v>
      </c>
      <c r="K31" s="340" t="s">
        <v>287</v>
      </c>
      <c r="L31" s="341">
        <v>39111905</v>
      </c>
      <c r="M31" s="341">
        <v>17285554</v>
      </c>
    </row>
    <row r="32" spans="1:13" ht="16.5">
      <c r="A32" s="211" t="str">
        <f>I26</f>
        <v>NETHERLANDS</v>
      </c>
      <c r="B32" s="294" t="str">
        <f t="shared" si="3"/>
        <v>292</v>
      </c>
      <c r="C32" s="301" t="str">
        <f t="shared" si="3"/>
        <v>Crude Vegetable Materials</v>
      </c>
      <c r="D32" s="295">
        <f t="shared" si="3"/>
        <v>125959</v>
      </c>
      <c r="E32" s="296">
        <f t="shared" si="3"/>
        <v>110157</v>
      </c>
      <c r="F32" s="209"/>
      <c r="G32" s="221"/>
      <c r="H32" s="340" t="s">
        <v>293</v>
      </c>
      <c r="I32" s="340" t="s">
        <v>294</v>
      </c>
      <c r="J32" s="340" t="s">
        <v>99</v>
      </c>
      <c r="K32" s="340" t="s">
        <v>303</v>
      </c>
      <c r="L32" s="341">
        <v>186913</v>
      </c>
      <c r="M32" s="341">
        <v>28838</v>
      </c>
    </row>
    <row r="33" spans="1:13" ht="16.5">
      <c r="A33" s="202"/>
      <c r="B33" s="294" t="str">
        <f t="shared" si="3"/>
        <v>334</v>
      </c>
      <c r="C33" s="301" t="str">
        <f t="shared" si="3"/>
        <v>Petroleum Products Refined</v>
      </c>
      <c r="D33" s="295">
        <f t="shared" si="3"/>
        <v>39111905</v>
      </c>
      <c r="E33" s="296">
        <f t="shared" si="3"/>
        <v>17285554</v>
      </c>
      <c r="F33" s="209"/>
      <c r="G33" s="221"/>
      <c r="H33" s="340" t="s">
        <v>293</v>
      </c>
      <c r="I33" s="340" t="s">
        <v>294</v>
      </c>
      <c r="J33" s="340" t="s">
        <v>265</v>
      </c>
      <c r="K33" s="340" t="s">
        <v>266</v>
      </c>
      <c r="L33" s="341">
        <v>177265</v>
      </c>
      <c r="M33" s="341">
        <v>823</v>
      </c>
    </row>
    <row r="34" spans="1:13" ht="16.5">
      <c r="A34" s="202"/>
      <c r="B34" s="294" t="str">
        <f t="shared" si="3"/>
        <v>533</v>
      </c>
      <c r="C34" s="301" t="str">
        <f t="shared" si="3"/>
        <v>Pigments, Paints, Varnishes</v>
      </c>
      <c r="D34" s="295">
        <f t="shared" si="3"/>
        <v>186913</v>
      </c>
      <c r="E34" s="296">
        <f t="shared" si="3"/>
        <v>28838</v>
      </c>
      <c r="F34" s="209"/>
      <c r="G34" s="221"/>
      <c r="H34" s="340" t="s">
        <v>293</v>
      </c>
      <c r="I34" s="340" t="s">
        <v>294</v>
      </c>
      <c r="J34" s="340" t="s">
        <v>424</v>
      </c>
      <c r="K34" s="340" t="s">
        <v>425</v>
      </c>
      <c r="L34" s="341">
        <v>126188</v>
      </c>
      <c r="M34" s="341">
        <v>1438</v>
      </c>
    </row>
    <row r="35" spans="1:13" ht="16.5">
      <c r="A35" s="202"/>
      <c r="B35" s="294" t="str">
        <f t="shared" si="3"/>
        <v>642</v>
      </c>
      <c r="C35" s="301" t="str">
        <f t="shared" si="3"/>
        <v>Articles Of Paper</v>
      </c>
      <c r="D35" s="295">
        <f t="shared" si="3"/>
        <v>177265</v>
      </c>
      <c r="E35" s="296">
        <f t="shared" si="3"/>
        <v>823</v>
      </c>
      <c r="F35" s="209"/>
      <c r="G35" s="221"/>
      <c r="H35" s="340" t="s">
        <v>293</v>
      </c>
      <c r="I35" s="340" t="s">
        <v>294</v>
      </c>
      <c r="J35" s="340" t="s">
        <v>276</v>
      </c>
      <c r="K35" s="340" t="s">
        <v>277</v>
      </c>
      <c r="L35" s="341">
        <v>299235</v>
      </c>
      <c r="M35" s="341">
        <v>69383</v>
      </c>
    </row>
    <row r="36" spans="1:13" ht="16.5">
      <c r="A36" s="202"/>
      <c r="B36" s="294" t="str">
        <f t="shared" si="3"/>
        <v>676</v>
      </c>
      <c r="C36" s="301" t="str">
        <f t="shared" si="3"/>
        <v>Iron And Steel Bars, Rods</v>
      </c>
      <c r="D36" s="295">
        <f t="shared" si="3"/>
        <v>126188</v>
      </c>
      <c r="E36" s="296">
        <f t="shared" si="3"/>
        <v>1438</v>
      </c>
      <c r="F36" s="209"/>
      <c r="G36" s="221"/>
      <c r="H36" s="340" t="s">
        <v>221</v>
      </c>
      <c r="I36" s="340" t="s">
        <v>38</v>
      </c>
      <c r="J36" s="340" t="s">
        <v>308</v>
      </c>
      <c r="K36" s="340" t="s">
        <v>309</v>
      </c>
      <c r="L36" s="341">
        <v>757548</v>
      </c>
      <c r="M36" s="341">
        <v>784304</v>
      </c>
    </row>
    <row r="37" spans="1:13" ht="16.5">
      <c r="A37" s="202"/>
      <c r="B37" s="294" t="str">
        <f t="shared" si="3"/>
        <v>893</v>
      </c>
      <c r="C37" s="301" t="str">
        <f t="shared" si="3"/>
        <v>Articles Of Plastic</v>
      </c>
      <c r="D37" s="295">
        <f t="shared" si="3"/>
        <v>299235</v>
      </c>
      <c r="E37" s="296">
        <f t="shared" si="3"/>
        <v>69383</v>
      </c>
      <c r="F37" s="209"/>
      <c r="G37" s="221"/>
      <c r="H37" s="340" t="s">
        <v>221</v>
      </c>
      <c r="I37" s="340" t="s">
        <v>38</v>
      </c>
      <c r="J37" s="340" t="s">
        <v>310</v>
      </c>
      <c r="K37" s="340" t="s">
        <v>311</v>
      </c>
      <c r="L37" s="341">
        <v>1086077</v>
      </c>
      <c r="M37" s="341">
        <v>284109</v>
      </c>
    </row>
    <row r="38" spans="1:13" ht="16.5">
      <c r="A38" s="202"/>
      <c r="B38" s="213"/>
      <c r="C38" s="209"/>
      <c r="D38" s="222"/>
      <c r="E38" s="223"/>
      <c r="F38" s="209"/>
      <c r="G38" s="221"/>
      <c r="H38" s="340" t="s">
        <v>221</v>
      </c>
      <c r="I38" s="340" t="s">
        <v>38</v>
      </c>
      <c r="J38" s="340" t="s">
        <v>312</v>
      </c>
      <c r="K38" s="340" t="s">
        <v>313</v>
      </c>
      <c r="L38" s="341">
        <v>1020322</v>
      </c>
      <c r="M38" s="341">
        <v>1466431</v>
      </c>
    </row>
    <row r="39" spans="1:13" ht="16.5">
      <c r="A39" s="82"/>
      <c r="B39" s="294" t="str">
        <f>J36</f>
        <v>012</v>
      </c>
      <c r="C39" s="301" t="str">
        <f>K36</f>
        <v>Other Meat Fresh, Chilled</v>
      </c>
      <c r="D39" s="295">
        <f>L36</f>
        <v>757548</v>
      </c>
      <c r="E39" s="296">
        <f>M36</f>
        <v>784304</v>
      </c>
      <c r="F39" s="203"/>
      <c r="G39" s="204"/>
      <c r="H39" s="340" t="s">
        <v>221</v>
      </c>
      <c r="I39" s="340" t="s">
        <v>38</v>
      </c>
      <c r="J39" s="340" t="s">
        <v>280</v>
      </c>
      <c r="K39" s="340" t="s">
        <v>281</v>
      </c>
      <c r="L39" s="341">
        <v>678898</v>
      </c>
      <c r="M39" s="341">
        <v>1103033</v>
      </c>
    </row>
    <row r="40" spans="1:13" ht="16.5">
      <c r="A40" s="224"/>
      <c r="B40" s="294" t="str">
        <f aca="true" t="shared" si="4" ref="B40:E48">J37</f>
        <v>022</v>
      </c>
      <c r="C40" s="301" t="str">
        <f t="shared" si="4"/>
        <v>Milk And Cream</v>
      </c>
      <c r="D40" s="295">
        <f t="shared" si="4"/>
        <v>1086077</v>
      </c>
      <c r="E40" s="296">
        <f t="shared" si="4"/>
        <v>284109</v>
      </c>
      <c r="F40" s="203"/>
      <c r="G40" s="204"/>
      <c r="H40" s="340" t="s">
        <v>221</v>
      </c>
      <c r="I40" s="340" t="s">
        <v>38</v>
      </c>
      <c r="J40" s="340" t="s">
        <v>314</v>
      </c>
      <c r="K40" s="340" t="s">
        <v>315</v>
      </c>
      <c r="L40" s="341">
        <v>939092</v>
      </c>
      <c r="M40" s="341">
        <v>803540</v>
      </c>
    </row>
    <row r="41" spans="1:13" ht="16.5">
      <c r="A41" s="225"/>
      <c r="B41" s="294" t="str">
        <f t="shared" si="4"/>
        <v>024</v>
      </c>
      <c r="C41" s="301" t="str">
        <f t="shared" si="4"/>
        <v>Cheese And Curd</v>
      </c>
      <c r="D41" s="295">
        <f t="shared" si="4"/>
        <v>1020322</v>
      </c>
      <c r="E41" s="296">
        <f t="shared" si="4"/>
        <v>1466431</v>
      </c>
      <c r="F41" s="203"/>
      <c r="G41" s="204"/>
      <c r="H41" s="340" t="s">
        <v>221</v>
      </c>
      <c r="I41" s="340" t="s">
        <v>38</v>
      </c>
      <c r="J41" s="340" t="s">
        <v>318</v>
      </c>
      <c r="K41" s="340" t="s">
        <v>319</v>
      </c>
      <c r="L41" s="341">
        <v>879078</v>
      </c>
      <c r="M41" s="341">
        <v>236228</v>
      </c>
    </row>
    <row r="42" spans="1:13" ht="16.5">
      <c r="A42" s="225"/>
      <c r="B42" s="294" t="str">
        <f t="shared" si="4"/>
        <v>048</v>
      </c>
      <c r="C42" s="301" t="str">
        <f t="shared" si="4"/>
        <v>Cereal, Flour, Starch</v>
      </c>
      <c r="D42" s="295">
        <f t="shared" si="4"/>
        <v>678898</v>
      </c>
      <c r="E42" s="296">
        <f t="shared" si="4"/>
        <v>1103033</v>
      </c>
      <c r="F42" s="203"/>
      <c r="G42" s="204"/>
      <c r="H42" s="340" t="s">
        <v>221</v>
      </c>
      <c r="I42" s="340" t="s">
        <v>38</v>
      </c>
      <c r="J42" s="340" t="s">
        <v>426</v>
      </c>
      <c r="K42" s="340" t="s">
        <v>427</v>
      </c>
      <c r="L42" s="341">
        <v>667403</v>
      </c>
      <c r="M42" s="341">
        <v>146646</v>
      </c>
    </row>
    <row r="43" spans="1:13" ht="16.5">
      <c r="A43" s="211" t="str">
        <f>I36</f>
        <v>UNITED KINGDOM</v>
      </c>
      <c r="B43" s="294" t="str">
        <f t="shared" si="4"/>
        <v>061</v>
      </c>
      <c r="C43" s="301" t="str">
        <f t="shared" si="4"/>
        <v>Sugar, Molasses, Honey</v>
      </c>
      <c r="D43" s="295">
        <f t="shared" si="4"/>
        <v>939092</v>
      </c>
      <c r="E43" s="296">
        <f t="shared" si="4"/>
        <v>803540</v>
      </c>
      <c r="F43" s="203"/>
      <c r="G43" s="204"/>
      <c r="H43" s="340" t="s">
        <v>221</v>
      </c>
      <c r="I43" s="340" t="s">
        <v>38</v>
      </c>
      <c r="J43" s="340" t="s">
        <v>320</v>
      </c>
      <c r="K43" s="340" t="s">
        <v>321</v>
      </c>
      <c r="L43" s="341">
        <v>1918429</v>
      </c>
      <c r="M43" s="341">
        <v>499882</v>
      </c>
    </row>
    <row r="44" spans="1:13" ht="16.5">
      <c r="A44" s="225"/>
      <c r="B44" s="294" t="str">
        <f t="shared" si="4"/>
        <v>723</v>
      </c>
      <c r="C44" s="301" t="str">
        <f t="shared" si="4"/>
        <v>Contractors Plant Equipment</v>
      </c>
      <c r="D44" s="295">
        <f t="shared" si="4"/>
        <v>879078</v>
      </c>
      <c r="E44" s="296">
        <f t="shared" si="4"/>
        <v>236228</v>
      </c>
      <c r="F44" s="203"/>
      <c r="G44" s="204"/>
      <c r="H44" s="340" t="s">
        <v>221</v>
      </c>
      <c r="I44" s="340" t="s">
        <v>38</v>
      </c>
      <c r="J44" s="340" t="s">
        <v>322</v>
      </c>
      <c r="K44" s="340" t="s">
        <v>323</v>
      </c>
      <c r="L44" s="341">
        <v>1308530</v>
      </c>
      <c r="M44" s="341">
        <v>648968</v>
      </c>
    </row>
    <row r="45" spans="1:13" ht="16.5">
      <c r="A45" s="225"/>
      <c r="B45" s="294" t="str">
        <f t="shared" si="4"/>
        <v>776</v>
      </c>
      <c r="C45" s="301" t="str">
        <f t="shared" si="4"/>
        <v>Valves Tubes Diodes</v>
      </c>
      <c r="D45" s="295">
        <f t="shared" si="4"/>
        <v>667403</v>
      </c>
      <c r="E45" s="296">
        <f t="shared" si="4"/>
        <v>146646</v>
      </c>
      <c r="F45" s="203"/>
      <c r="G45" s="204"/>
      <c r="H45" s="340" t="s">
        <v>221</v>
      </c>
      <c r="I45" s="340" t="s">
        <v>38</v>
      </c>
      <c r="J45" s="340" t="s">
        <v>359</v>
      </c>
      <c r="K45" s="340" t="s">
        <v>360</v>
      </c>
      <c r="L45" s="341">
        <v>1835847</v>
      </c>
      <c r="M45" s="341">
        <v>144072</v>
      </c>
    </row>
    <row r="46" spans="1:13" ht="16.5">
      <c r="A46" s="225"/>
      <c r="B46" s="294" t="str">
        <f t="shared" si="4"/>
        <v>781</v>
      </c>
      <c r="C46" s="301" t="str">
        <f t="shared" si="4"/>
        <v>Motor Cars</v>
      </c>
      <c r="D46" s="295">
        <f t="shared" si="4"/>
        <v>1918429</v>
      </c>
      <c r="E46" s="296">
        <f t="shared" si="4"/>
        <v>499882</v>
      </c>
      <c r="F46" s="209"/>
      <c r="G46" s="221"/>
      <c r="H46" s="340" t="s">
        <v>222</v>
      </c>
      <c r="I46" s="340" t="s">
        <v>41</v>
      </c>
      <c r="J46" s="340" t="s">
        <v>428</v>
      </c>
      <c r="K46" s="340" t="s">
        <v>429</v>
      </c>
      <c r="L46" s="341">
        <v>166709</v>
      </c>
      <c r="M46" s="341">
        <v>113049</v>
      </c>
    </row>
    <row r="47" spans="1:13" ht="16.5">
      <c r="A47" s="225"/>
      <c r="B47" s="294" t="str">
        <f t="shared" si="4"/>
        <v>784</v>
      </c>
      <c r="C47" s="301" t="str">
        <f t="shared" si="4"/>
        <v>Motor Vehicle Parts</v>
      </c>
      <c r="D47" s="295">
        <f t="shared" si="4"/>
        <v>1308530</v>
      </c>
      <c r="E47" s="296">
        <f t="shared" si="4"/>
        <v>648968</v>
      </c>
      <c r="F47" s="228"/>
      <c r="G47" s="227"/>
      <c r="H47" s="340" t="s">
        <v>222</v>
      </c>
      <c r="I47" s="340" t="s">
        <v>41</v>
      </c>
      <c r="J47" s="340" t="s">
        <v>326</v>
      </c>
      <c r="K47" s="340" t="s">
        <v>327</v>
      </c>
      <c r="L47" s="341">
        <v>176615</v>
      </c>
      <c r="M47" s="341">
        <v>0</v>
      </c>
    </row>
    <row r="48" spans="1:13" ht="16.5">
      <c r="A48" s="225"/>
      <c r="B48" s="294" t="str">
        <f t="shared" si="4"/>
        <v>874</v>
      </c>
      <c r="C48" s="301" t="str">
        <f t="shared" si="4"/>
        <v>Measuring Checking Instruments</v>
      </c>
      <c r="D48" s="295">
        <f t="shared" si="4"/>
        <v>1835847</v>
      </c>
      <c r="E48" s="296">
        <f t="shared" si="4"/>
        <v>144072</v>
      </c>
      <c r="F48" s="229"/>
      <c r="G48" s="195"/>
      <c r="H48" s="340" t="s">
        <v>222</v>
      </c>
      <c r="I48" s="340" t="s">
        <v>41</v>
      </c>
      <c r="J48" s="340" t="s">
        <v>318</v>
      </c>
      <c r="K48" s="340" t="s">
        <v>319</v>
      </c>
      <c r="L48" s="341">
        <v>154772</v>
      </c>
      <c r="M48" s="341">
        <v>1311</v>
      </c>
    </row>
    <row r="49" spans="1:13" ht="16.5">
      <c r="A49" s="225"/>
      <c r="B49" s="213"/>
      <c r="C49" s="230"/>
      <c r="D49" s="231"/>
      <c r="E49" s="232"/>
      <c r="F49" s="229"/>
      <c r="G49" s="233"/>
      <c r="H49" s="340" t="s">
        <v>222</v>
      </c>
      <c r="I49" s="340" t="s">
        <v>41</v>
      </c>
      <c r="J49" s="340" t="s">
        <v>328</v>
      </c>
      <c r="K49" s="340" t="s">
        <v>329</v>
      </c>
      <c r="L49" s="341">
        <v>130787</v>
      </c>
      <c r="M49" s="341">
        <v>80791</v>
      </c>
    </row>
    <row r="50" spans="1:13" ht="16.5">
      <c r="A50" s="82"/>
      <c r="B50" s="294" t="str">
        <f>J46</f>
        <v>629</v>
      </c>
      <c r="C50" s="301" t="str">
        <f>K46</f>
        <v>Articles Of Rubber</v>
      </c>
      <c r="D50" s="295">
        <f>L46</f>
        <v>166709</v>
      </c>
      <c r="E50" s="296">
        <f>M46</f>
        <v>113049</v>
      </c>
      <c r="F50" s="217"/>
      <c r="G50" s="204"/>
      <c r="H50" s="340" t="s">
        <v>222</v>
      </c>
      <c r="I50" s="340" t="s">
        <v>41</v>
      </c>
      <c r="J50" s="340" t="s">
        <v>392</v>
      </c>
      <c r="K50" s="340" t="s">
        <v>393</v>
      </c>
      <c r="L50" s="341">
        <v>230705</v>
      </c>
      <c r="M50" s="341">
        <v>172247</v>
      </c>
    </row>
    <row r="51" spans="1:13" ht="16.5">
      <c r="A51" s="225"/>
      <c r="B51" s="294" t="str">
        <f aca="true" t="shared" si="5" ref="B51:E59">J47</f>
        <v>722</v>
      </c>
      <c r="C51" s="301" t="str">
        <f t="shared" si="5"/>
        <v>Tractors</v>
      </c>
      <c r="D51" s="295">
        <f t="shared" si="5"/>
        <v>176615</v>
      </c>
      <c r="E51" s="296">
        <f t="shared" si="5"/>
        <v>0</v>
      </c>
      <c r="F51" s="217"/>
      <c r="G51" s="204"/>
      <c r="H51" s="340" t="s">
        <v>222</v>
      </c>
      <c r="I51" s="340" t="s">
        <v>41</v>
      </c>
      <c r="J51" s="340" t="s">
        <v>330</v>
      </c>
      <c r="K51" s="340" t="s">
        <v>331</v>
      </c>
      <c r="L51" s="341">
        <v>144484</v>
      </c>
      <c r="M51" s="341">
        <v>203798</v>
      </c>
    </row>
    <row r="52" spans="1:13" ht="16.5">
      <c r="A52" s="200"/>
      <c r="B52" s="294" t="str">
        <f t="shared" si="5"/>
        <v>723</v>
      </c>
      <c r="C52" s="301" t="str">
        <f t="shared" si="5"/>
        <v>Contractors Plant Equipment</v>
      </c>
      <c r="D52" s="295">
        <f t="shared" si="5"/>
        <v>154772</v>
      </c>
      <c r="E52" s="296">
        <f t="shared" si="5"/>
        <v>1311</v>
      </c>
      <c r="F52" s="217"/>
      <c r="G52" s="204"/>
      <c r="H52" s="340" t="s">
        <v>222</v>
      </c>
      <c r="I52" s="340" t="s">
        <v>41</v>
      </c>
      <c r="J52" s="340" t="s">
        <v>320</v>
      </c>
      <c r="K52" s="340" t="s">
        <v>321</v>
      </c>
      <c r="L52" s="341">
        <v>12571305</v>
      </c>
      <c r="M52" s="341">
        <v>6483091</v>
      </c>
    </row>
    <row r="53" spans="1:13" ht="16.5">
      <c r="A53" s="200"/>
      <c r="B53" s="294" t="str">
        <f t="shared" si="5"/>
        <v>743</v>
      </c>
      <c r="C53" s="301" t="str">
        <f t="shared" si="5"/>
        <v>Other Pumps</v>
      </c>
      <c r="D53" s="295">
        <f t="shared" si="5"/>
        <v>130787</v>
      </c>
      <c r="E53" s="296">
        <f t="shared" si="5"/>
        <v>80791</v>
      </c>
      <c r="F53" s="217"/>
      <c r="G53" s="204"/>
      <c r="H53" s="340" t="s">
        <v>222</v>
      </c>
      <c r="I53" s="340" t="s">
        <v>41</v>
      </c>
      <c r="J53" s="340" t="s">
        <v>332</v>
      </c>
      <c r="K53" s="340" t="s">
        <v>333</v>
      </c>
      <c r="L53" s="341">
        <v>6939193</v>
      </c>
      <c r="M53" s="341">
        <v>2900747</v>
      </c>
    </row>
    <row r="54" spans="1:13" ht="16.5">
      <c r="A54" s="211" t="str">
        <f>I46</f>
        <v>JAPAN</v>
      </c>
      <c r="B54" s="294" t="str">
        <f t="shared" si="5"/>
        <v>744</v>
      </c>
      <c r="C54" s="301" t="str">
        <f t="shared" si="5"/>
        <v>Mech. Handling Equipment</v>
      </c>
      <c r="D54" s="295">
        <f t="shared" si="5"/>
        <v>230705</v>
      </c>
      <c r="E54" s="296">
        <f t="shared" si="5"/>
        <v>172247</v>
      </c>
      <c r="F54" s="217"/>
      <c r="G54" s="204"/>
      <c r="H54" s="340" t="s">
        <v>222</v>
      </c>
      <c r="I54" s="340" t="s">
        <v>41</v>
      </c>
      <c r="J54" s="340" t="s">
        <v>334</v>
      </c>
      <c r="K54" s="340" t="s">
        <v>335</v>
      </c>
      <c r="L54" s="341">
        <v>1784989</v>
      </c>
      <c r="M54" s="341">
        <v>993088</v>
      </c>
    </row>
    <row r="55" spans="1:13" ht="16.5">
      <c r="A55" s="200"/>
      <c r="B55" s="294" t="str">
        <f t="shared" si="5"/>
        <v>778</v>
      </c>
      <c r="C55" s="301" t="str">
        <f t="shared" si="5"/>
        <v>Electrical Machinery &amp; Apparatus</v>
      </c>
      <c r="D55" s="295">
        <f t="shared" si="5"/>
        <v>144484</v>
      </c>
      <c r="E55" s="296">
        <f t="shared" si="5"/>
        <v>203798</v>
      </c>
      <c r="F55" s="217"/>
      <c r="G55" s="204"/>
      <c r="H55" s="340" t="s">
        <v>222</v>
      </c>
      <c r="I55" s="340" t="s">
        <v>41</v>
      </c>
      <c r="J55" s="340" t="s">
        <v>322</v>
      </c>
      <c r="K55" s="340" t="s">
        <v>323</v>
      </c>
      <c r="L55" s="341">
        <v>978654</v>
      </c>
      <c r="M55" s="341">
        <v>680675</v>
      </c>
    </row>
    <row r="56" spans="1:10" ht="16.5">
      <c r="A56" s="200"/>
      <c r="B56" s="294" t="str">
        <f t="shared" si="5"/>
        <v>781</v>
      </c>
      <c r="C56" s="301" t="str">
        <f t="shared" si="5"/>
        <v>Motor Cars</v>
      </c>
      <c r="D56" s="295">
        <f t="shared" si="5"/>
        <v>12571305</v>
      </c>
      <c r="E56" s="296">
        <f t="shared" si="5"/>
        <v>6483091</v>
      </c>
      <c r="F56" s="217"/>
      <c r="G56" s="204"/>
      <c r="H56" s="194"/>
      <c r="I56" s="195"/>
      <c r="J56" s="195"/>
    </row>
    <row r="57" spans="1:10" ht="16.5">
      <c r="A57" s="200"/>
      <c r="B57" s="294" t="str">
        <f t="shared" si="5"/>
        <v>782</v>
      </c>
      <c r="C57" s="301" t="str">
        <f t="shared" si="5"/>
        <v>Goods And Special Purpose M.V.</v>
      </c>
      <c r="D57" s="295">
        <f t="shared" si="5"/>
        <v>6939193</v>
      </c>
      <c r="E57" s="296">
        <f t="shared" si="5"/>
        <v>2900747</v>
      </c>
      <c r="F57" s="217"/>
      <c r="G57" s="204"/>
      <c r="H57" s="194"/>
      <c r="I57" s="195"/>
      <c r="J57" s="195"/>
    </row>
    <row r="58" spans="1:10" ht="16.5">
      <c r="A58" s="200"/>
      <c r="B58" s="294" t="str">
        <f t="shared" si="5"/>
        <v>783</v>
      </c>
      <c r="C58" s="301" t="str">
        <f t="shared" si="5"/>
        <v>Road Motor Vehicles</v>
      </c>
      <c r="D58" s="295">
        <f t="shared" si="5"/>
        <v>1784989</v>
      </c>
      <c r="E58" s="296">
        <f t="shared" si="5"/>
        <v>993088</v>
      </c>
      <c r="F58" s="217"/>
      <c r="G58" s="204"/>
      <c r="H58" s="194"/>
      <c r="I58" s="195"/>
      <c r="J58" s="195"/>
    </row>
    <row r="59" spans="1:10" ht="16.5">
      <c r="A59" s="200"/>
      <c r="B59" s="297" t="str">
        <f t="shared" si="5"/>
        <v>784</v>
      </c>
      <c r="C59" s="302" t="str">
        <f t="shared" si="5"/>
        <v>Motor Vehicle Parts</v>
      </c>
      <c r="D59" s="298">
        <f t="shared" si="5"/>
        <v>978654</v>
      </c>
      <c r="E59" s="299">
        <f t="shared" si="5"/>
        <v>680675</v>
      </c>
      <c r="F59" s="217"/>
      <c r="G59" s="204"/>
      <c r="H59" s="194"/>
      <c r="I59" s="195"/>
      <c r="J59" s="195"/>
    </row>
    <row r="60" spans="1:10" ht="16.5">
      <c r="A60" s="196"/>
      <c r="B60" s="234"/>
      <c r="C60" s="190"/>
      <c r="D60" s="190"/>
      <c r="E60" s="226"/>
      <c r="F60" s="235"/>
      <c r="G60" s="190"/>
      <c r="H60" s="194"/>
      <c r="I60" s="195"/>
      <c r="J60" s="195"/>
    </row>
    <row r="61" spans="1:10" ht="16.5">
      <c r="A61" s="227"/>
      <c r="B61" s="234"/>
      <c r="C61" s="227"/>
      <c r="D61" s="227"/>
      <c r="E61" s="195"/>
      <c r="F61" s="235"/>
      <c r="G61" s="190"/>
      <c r="H61" s="194"/>
      <c r="I61" s="195"/>
      <c r="J61" s="195"/>
    </row>
    <row r="62" spans="1:10" ht="16.5">
      <c r="A62" s="195"/>
      <c r="B62" s="234"/>
      <c r="C62" s="195"/>
      <c r="D62" s="195"/>
      <c r="E62" s="195"/>
      <c r="F62" s="235"/>
      <c r="G62" s="190"/>
      <c r="H62" s="194"/>
      <c r="I62" s="195"/>
      <c r="J62" s="195"/>
    </row>
    <row r="63" spans="1:10" ht="16.5">
      <c r="A63" s="233"/>
      <c r="B63" s="234"/>
      <c r="C63" s="233"/>
      <c r="D63" s="233"/>
      <c r="E63" s="195"/>
      <c r="F63" s="235"/>
      <c r="G63" s="190"/>
      <c r="H63" s="194"/>
      <c r="I63" s="195"/>
      <c r="J63" s="195"/>
    </row>
    <row r="64" spans="1:10" ht="16.5">
      <c r="A64" s="191"/>
      <c r="B64" s="236"/>
      <c r="C64" s="192"/>
      <c r="D64" s="193"/>
      <c r="E64" s="194"/>
      <c r="F64" s="235"/>
      <c r="G64" s="190"/>
      <c r="H64" s="194"/>
      <c r="I64" s="195"/>
      <c r="J64" s="195"/>
    </row>
    <row r="65" spans="1:10" ht="16.5">
      <c r="A65" s="191"/>
      <c r="B65" s="236"/>
      <c r="C65" s="192"/>
      <c r="D65" s="197"/>
      <c r="E65" s="194"/>
      <c r="F65" s="235"/>
      <c r="G65" s="190"/>
      <c r="H65" s="194"/>
      <c r="I65" s="195"/>
      <c r="J65" s="195"/>
    </row>
    <row r="66" spans="1:10" ht="16.5">
      <c r="A66" s="191"/>
      <c r="B66" s="236"/>
      <c r="C66" s="191"/>
      <c r="D66" s="191"/>
      <c r="E66" s="194"/>
      <c r="F66" s="235"/>
      <c r="G66" s="190"/>
      <c r="H66" s="194"/>
      <c r="I66" s="195"/>
      <c r="J66" s="195"/>
    </row>
    <row r="67" spans="1:10" ht="15">
      <c r="A67" s="237"/>
      <c r="B67" s="238"/>
      <c r="C67" s="237"/>
      <c r="D67" s="237"/>
      <c r="E67" s="239"/>
      <c r="F67" s="235"/>
      <c r="G67" s="190"/>
      <c r="H67" s="194"/>
      <c r="I67" s="195"/>
      <c r="J67" s="195"/>
    </row>
    <row r="68" spans="1:10" ht="16.5">
      <c r="A68" s="201"/>
      <c r="B68" s="236"/>
      <c r="C68" s="4"/>
      <c r="D68" s="201"/>
      <c r="E68" s="190"/>
      <c r="F68" s="240"/>
      <c r="G68" s="190"/>
      <c r="H68" s="194"/>
      <c r="I68" s="195"/>
      <c r="J68" s="195"/>
    </row>
    <row r="69" spans="1:10" ht="15.75">
      <c r="A69" s="4"/>
      <c r="B69" s="241"/>
      <c r="C69" s="242"/>
      <c r="D69" s="243"/>
      <c r="E69" s="226"/>
      <c r="F69" s="244"/>
      <c r="G69" s="227"/>
      <c r="H69" s="195"/>
      <c r="I69" s="195"/>
      <c r="J69" s="195"/>
    </row>
    <row r="70" spans="1:10" ht="16.5">
      <c r="A70" s="205"/>
      <c r="B70" s="241"/>
      <c r="C70" s="242"/>
      <c r="D70" s="243"/>
      <c r="E70" s="194"/>
      <c r="F70" s="244"/>
      <c r="G70" s="195"/>
      <c r="H70" s="195"/>
      <c r="I70" s="195"/>
      <c r="J70" s="195"/>
    </row>
    <row r="71" spans="1:10" ht="15.75">
      <c r="A71" s="208"/>
      <c r="B71" s="241"/>
      <c r="C71" s="242"/>
      <c r="D71" s="243"/>
      <c r="E71" s="194"/>
      <c r="F71" s="244"/>
      <c r="G71" s="195"/>
      <c r="H71" s="195"/>
      <c r="I71" s="195"/>
      <c r="J71" s="195"/>
    </row>
    <row r="72" spans="1:10" ht="15.75">
      <c r="A72" s="208"/>
      <c r="B72" s="241"/>
      <c r="C72" s="242"/>
      <c r="D72" s="243"/>
      <c r="E72" s="194"/>
      <c r="F72" s="244"/>
      <c r="G72" s="195"/>
      <c r="H72" s="195"/>
      <c r="I72" s="195"/>
      <c r="J72" s="195"/>
    </row>
    <row r="73" spans="1:10" ht="16.5">
      <c r="A73" s="205"/>
      <c r="B73" s="241"/>
      <c r="C73" s="242"/>
      <c r="D73" s="243"/>
      <c r="E73" s="194"/>
      <c r="F73" s="244"/>
      <c r="G73" s="195"/>
      <c r="H73" s="195"/>
      <c r="I73" s="195"/>
      <c r="J73" s="195"/>
    </row>
    <row r="74" spans="1:10" ht="16.5">
      <c r="A74" s="245"/>
      <c r="B74" s="241"/>
      <c r="C74" s="242"/>
      <c r="D74" s="243"/>
      <c r="E74" s="194"/>
      <c r="F74" s="244"/>
      <c r="G74" s="195"/>
      <c r="H74" s="195"/>
      <c r="I74" s="195"/>
      <c r="J74" s="195"/>
    </row>
    <row r="75" spans="1:10" ht="16.5">
      <c r="A75" s="245"/>
      <c r="B75" s="241"/>
      <c r="C75" s="242"/>
      <c r="D75" s="243"/>
      <c r="E75" s="194"/>
      <c r="F75" s="244"/>
      <c r="G75" s="195"/>
      <c r="H75" s="195"/>
      <c r="I75" s="195"/>
      <c r="J75" s="195"/>
    </row>
    <row r="76" spans="1:10" ht="15.75">
      <c r="A76" s="4"/>
      <c r="B76" s="241"/>
      <c r="C76" s="242"/>
      <c r="D76" s="243"/>
      <c r="E76" s="194"/>
      <c r="F76" s="244"/>
      <c r="G76" s="195"/>
      <c r="H76" s="195"/>
      <c r="I76" s="195"/>
      <c r="J76" s="195"/>
    </row>
    <row r="77" spans="1:10" ht="15.75">
      <c r="A77" s="208"/>
      <c r="B77" s="241"/>
      <c r="C77" s="242"/>
      <c r="D77" s="243"/>
      <c r="E77" s="194"/>
      <c r="F77" s="244"/>
      <c r="G77" s="195"/>
      <c r="H77" s="195"/>
      <c r="I77" s="195"/>
      <c r="J77" s="195"/>
    </row>
    <row r="78" spans="1:10" ht="15.75">
      <c r="A78" s="208"/>
      <c r="B78" s="241"/>
      <c r="C78" s="242"/>
      <c r="D78" s="243"/>
      <c r="E78" s="194"/>
      <c r="F78" s="244"/>
      <c r="G78" s="195"/>
      <c r="H78" s="195"/>
      <c r="I78" s="195"/>
      <c r="J78" s="195"/>
    </row>
    <row r="79" spans="1:10" ht="15.75">
      <c r="A79" s="208"/>
      <c r="B79" s="246"/>
      <c r="C79" s="242"/>
      <c r="D79" s="247"/>
      <c r="E79" s="194"/>
      <c r="F79" s="244"/>
      <c r="G79" s="195"/>
      <c r="H79" s="195"/>
      <c r="I79" s="195"/>
      <c r="J79" s="195"/>
    </row>
    <row r="80" spans="1:10" ht="15.75">
      <c r="A80" s="4"/>
      <c r="B80" s="241"/>
      <c r="C80" s="242"/>
      <c r="D80" s="243"/>
      <c r="E80" s="194"/>
      <c r="F80" s="244"/>
      <c r="G80" s="195"/>
      <c r="H80" s="195"/>
      <c r="I80" s="195"/>
      <c r="J80" s="195"/>
    </row>
    <row r="81" spans="1:10" ht="16.5">
      <c r="A81" s="205"/>
      <c r="B81" s="241"/>
      <c r="C81" s="242"/>
      <c r="D81" s="243"/>
      <c r="E81" s="194"/>
      <c r="F81" s="244"/>
      <c r="G81" s="195"/>
      <c r="H81" s="195"/>
      <c r="I81" s="195"/>
      <c r="J81" s="195"/>
    </row>
    <row r="82" spans="1:10" ht="16.5">
      <c r="A82" s="205"/>
      <c r="B82" s="241"/>
      <c r="C82" s="242"/>
      <c r="D82" s="243"/>
      <c r="E82" s="194"/>
      <c r="F82" s="244"/>
      <c r="G82" s="195"/>
      <c r="H82" s="195"/>
      <c r="I82" s="195"/>
      <c r="J82" s="195"/>
    </row>
    <row r="83" spans="1:10" ht="16.5">
      <c r="A83" s="205"/>
      <c r="B83" s="241"/>
      <c r="C83" s="242"/>
      <c r="D83" s="243"/>
      <c r="E83" s="194"/>
      <c r="F83" s="244"/>
      <c r="G83" s="195"/>
      <c r="H83" s="195"/>
      <c r="I83" s="195"/>
      <c r="J83" s="195"/>
    </row>
    <row r="84" spans="1:10" ht="16.5">
      <c r="A84" s="248"/>
      <c r="B84" s="241"/>
      <c r="C84" s="242"/>
      <c r="D84" s="243"/>
      <c r="E84" s="194"/>
      <c r="F84" s="244"/>
      <c r="G84" s="195"/>
      <c r="H84" s="195"/>
      <c r="I84" s="195"/>
      <c r="J84" s="195"/>
    </row>
    <row r="85" spans="1:10" ht="16.5">
      <c r="A85" s="205"/>
      <c r="B85" s="241"/>
      <c r="C85" s="242"/>
      <c r="D85" s="243"/>
      <c r="E85" s="194"/>
      <c r="F85" s="244"/>
      <c r="G85" s="195"/>
      <c r="H85" s="195"/>
      <c r="I85" s="195"/>
      <c r="J85" s="195"/>
    </row>
    <row r="86" spans="1:10" ht="16.5">
      <c r="A86" s="205"/>
      <c r="B86" s="241"/>
      <c r="C86" s="242"/>
      <c r="D86" s="243"/>
      <c r="E86" s="194"/>
      <c r="F86" s="244"/>
      <c r="G86" s="195"/>
      <c r="H86" s="195"/>
      <c r="I86" s="195"/>
      <c r="J86" s="195"/>
    </row>
    <row r="87" spans="1:10" ht="16.5">
      <c r="A87" s="205"/>
      <c r="B87" s="241"/>
      <c r="C87" s="242"/>
      <c r="D87" s="243"/>
      <c r="E87" s="194"/>
      <c r="F87" s="244"/>
      <c r="G87" s="195"/>
      <c r="H87" s="195"/>
      <c r="I87" s="195"/>
      <c r="J87" s="195"/>
    </row>
    <row r="88" spans="1:10" ht="16.5">
      <c r="A88" s="205"/>
      <c r="B88" s="241"/>
      <c r="C88" s="242"/>
      <c r="D88" s="243"/>
      <c r="E88" s="194"/>
      <c r="F88" s="244"/>
      <c r="G88" s="195"/>
      <c r="H88" s="195"/>
      <c r="I88" s="195"/>
      <c r="J88" s="195"/>
    </row>
    <row r="89" spans="1:10" ht="16.5">
      <c r="A89" s="205"/>
      <c r="B89" s="241"/>
      <c r="C89" s="242"/>
      <c r="D89" s="243"/>
      <c r="E89" s="194"/>
      <c r="F89" s="244"/>
      <c r="G89" s="195"/>
      <c r="H89" s="195"/>
      <c r="I89" s="195"/>
      <c r="J89" s="195"/>
    </row>
    <row r="90" spans="1:10" ht="16.5">
      <c r="A90" s="205"/>
      <c r="B90" s="246"/>
      <c r="C90" s="249"/>
      <c r="D90" s="250"/>
      <c r="E90" s="194"/>
      <c r="F90" s="244"/>
      <c r="G90" s="195"/>
      <c r="H90" s="195"/>
      <c r="I90" s="195"/>
      <c r="J90" s="195"/>
    </row>
    <row r="91" spans="1:10" ht="15.75">
      <c r="A91" s="4"/>
      <c r="B91" s="246"/>
      <c r="C91" s="242"/>
      <c r="D91" s="247"/>
      <c r="E91" s="194"/>
      <c r="F91" s="244"/>
      <c r="G91" s="195"/>
      <c r="H91" s="195"/>
      <c r="I91" s="195"/>
      <c r="J91" s="195"/>
    </row>
    <row r="92" spans="1:10" ht="15.75">
      <c r="A92" s="4"/>
      <c r="B92" s="251"/>
      <c r="C92" s="242"/>
      <c r="D92" s="252"/>
      <c r="E92" s="194"/>
      <c r="F92" s="244"/>
      <c r="G92" s="195"/>
      <c r="H92" s="195"/>
      <c r="I92" s="195"/>
      <c r="J92" s="195"/>
    </row>
    <row r="93" spans="1:10" ht="15.75">
      <c r="A93" s="253"/>
      <c r="B93" s="251"/>
      <c r="C93" s="242"/>
      <c r="D93" s="252"/>
      <c r="E93" s="194"/>
      <c r="F93" s="244"/>
      <c r="G93" s="195"/>
      <c r="H93" s="195"/>
      <c r="I93" s="195"/>
      <c r="J93" s="195"/>
    </row>
    <row r="94" spans="1:10" ht="15.75">
      <c r="A94" s="254"/>
      <c r="B94" s="251"/>
      <c r="C94" s="242"/>
      <c r="D94" s="252"/>
      <c r="E94" s="194"/>
      <c r="F94" s="244"/>
      <c r="G94" s="195"/>
      <c r="H94" s="195"/>
      <c r="I94" s="195"/>
      <c r="J94" s="195"/>
    </row>
    <row r="95" spans="1:10" ht="15.75">
      <c r="A95" s="254"/>
      <c r="B95" s="251"/>
      <c r="C95" s="242"/>
      <c r="D95" s="252"/>
      <c r="E95" s="194"/>
      <c r="F95" s="244"/>
      <c r="G95" s="195"/>
      <c r="H95" s="195"/>
      <c r="I95" s="195"/>
      <c r="J95" s="195"/>
    </row>
    <row r="96" spans="1:10" ht="16.5">
      <c r="A96" s="205"/>
      <c r="B96" s="251"/>
      <c r="C96" s="242"/>
      <c r="D96" s="252"/>
      <c r="E96" s="194"/>
      <c r="F96" s="244"/>
      <c r="G96" s="195"/>
      <c r="H96" s="195"/>
      <c r="I96" s="195"/>
      <c r="J96" s="195"/>
    </row>
    <row r="97" spans="1:10" ht="15.75">
      <c r="A97" s="254"/>
      <c r="B97" s="251"/>
      <c r="C97" s="242"/>
      <c r="D97" s="252"/>
      <c r="E97" s="194"/>
      <c r="F97" s="244"/>
      <c r="G97" s="195"/>
      <c r="H97" s="195"/>
      <c r="I97" s="195"/>
      <c r="J97" s="195"/>
    </row>
    <row r="98" spans="1:10" ht="15.75">
      <c r="A98" s="254"/>
      <c r="B98" s="251"/>
      <c r="C98" s="242"/>
      <c r="D98" s="252"/>
      <c r="E98" s="194"/>
      <c r="F98" s="244"/>
      <c r="G98" s="195"/>
      <c r="H98" s="195"/>
      <c r="I98" s="195"/>
      <c r="J98" s="195"/>
    </row>
    <row r="99" spans="1:10" ht="15.75">
      <c r="A99" s="254"/>
      <c r="B99" s="251"/>
      <c r="C99" s="242"/>
      <c r="D99" s="252"/>
      <c r="E99" s="194"/>
      <c r="F99" s="244"/>
      <c r="G99" s="195"/>
      <c r="H99" s="195"/>
      <c r="I99" s="195"/>
      <c r="J99" s="195"/>
    </row>
    <row r="100" spans="1:10" ht="15.75">
      <c r="A100" s="254"/>
      <c r="B100" s="251"/>
      <c r="C100" s="242"/>
      <c r="D100" s="252"/>
      <c r="E100" s="194"/>
      <c r="F100" s="244"/>
      <c r="G100" s="195"/>
      <c r="H100" s="195"/>
      <c r="I100" s="195"/>
      <c r="J100" s="195"/>
    </row>
    <row r="101" spans="1:10" ht="15.75">
      <c r="A101" s="254"/>
      <c r="B101" s="251"/>
      <c r="C101" s="242"/>
      <c r="D101" s="252"/>
      <c r="E101" s="194"/>
      <c r="F101" s="244"/>
      <c r="G101" s="195"/>
      <c r="H101" s="195"/>
      <c r="I101" s="195"/>
      <c r="J101" s="195"/>
    </row>
    <row r="102" spans="1:10" ht="15.75">
      <c r="A102" s="254"/>
      <c r="B102" s="246"/>
      <c r="C102" s="255"/>
      <c r="D102" s="243"/>
      <c r="E102" s="194"/>
      <c r="F102" s="244"/>
      <c r="G102" s="195"/>
      <c r="H102" s="195"/>
      <c r="I102" s="195"/>
      <c r="J102" s="195"/>
    </row>
    <row r="103" spans="1:10" ht="15.75">
      <c r="A103" s="4"/>
      <c r="B103" s="251"/>
      <c r="C103" s="242"/>
      <c r="D103" s="252"/>
      <c r="E103" s="194"/>
      <c r="F103" s="244"/>
      <c r="G103" s="195"/>
      <c r="H103" s="195"/>
      <c r="I103" s="195"/>
      <c r="J103" s="195"/>
    </row>
    <row r="104" spans="1:10" ht="15.75">
      <c r="A104" s="254"/>
      <c r="B104" s="251"/>
      <c r="C104" s="242"/>
      <c r="D104" s="252"/>
      <c r="E104" s="194"/>
      <c r="F104" s="244"/>
      <c r="G104" s="195"/>
      <c r="H104" s="195"/>
      <c r="I104" s="195"/>
      <c r="J104" s="195"/>
    </row>
    <row r="105" spans="1:10" ht="15.75">
      <c r="A105" s="196"/>
      <c r="B105" s="251"/>
      <c r="C105" s="242"/>
      <c r="D105" s="252"/>
      <c r="E105" s="194"/>
      <c r="F105" s="244"/>
      <c r="G105" s="195"/>
      <c r="H105" s="195"/>
      <c r="I105" s="195"/>
      <c r="J105" s="195"/>
    </row>
    <row r="106" spans="1:10" ht="15.75">
      <c r="A106" s="196"/>
      <c r="B106" s="251"/>
      <c r="C106" s="242"/>
      <c r="D106" s="252"/>
      <c r="E106" s="194"/>
      <c r="F106" s="244"/>
      <c r="G106" s="195"/>
      <c r="H106" s="195"/>
      <c r="I106" s="195"/>
      <c r="J106" s="195"/>
    </row>
    <row r="107" spans="1:10" ht="16.5">
      <c r="A107" s="256"/>
      <c r="B107" s="251"/>
      <c r="C107" s="242"/>
      <c r="D107" s="252"/>
      <c r="E107" s="194"/>
      <c r="F107" s="244"/>
      <c r="G107" s="195"/>
      <c r="H107" s="195"/>
      <c r="I107" s="195"/>
      <c r="J107" s="195"/>
    </row>
    <row r="108" spans="1:10" ht="15.75">
      <c r="A108" s="196"/>
      <c r="B108" s="251"/>
      <c r="C108" s="242"/>
      <c r="D108" s="252"/>
      <c r="E108" s="194"/>
      <c r="F108" s="244"/>
      <c r="G108" s="195"/>
      <c r="H108" s="195"/>
      <c r="I108" s="195"/>
      <c r="J108" s="195"/>
    </row>
    <row r="109" spans="1:10" ht="15.75">
      <c r="A109" s="196"/>
      <c r="B109" s="251"/>
      <c r="C109" s="242"/>
      <c r="D109" s="252"/>
      <c r="E109" s="194"/>
      <c r="F109" s="244"/>
      <c r="G109" s="195"/>
      <c r="H109" s="195"/>
      <c r="I109" s="195"/>
      <c r="J109" s="195"/>
    </row>
    <row r="110" spans="1:10" ht="15.75">
      <c r="A110" s="196"/>
      <c r="B110" s="251"/>
      <c r="C110" s="242"/>
      <c r="D110" s="252"/>
      <c r="E110" s="194"/>
      <c r="F110" s="244"/>
      <c r="G110" s="195"/>
      <c r="H110" s="195"/>
      <c r="I110" s="195"/>
      <c r="J110" s="195"/>
    </row>
    <row r="111" spans="1:10" ht="15.75">
      <c r="A111" s="196"/>
      <c r="B111" s="251"/>
      <c r="C111" s="242"/>
      <c r="D111" s="252"/>
      <c r="E111" s="194"/>
      <c r="F111" s="244"/>
      <c r="G111" s="195"/>
      <c r="H111" s="195"/>
      <c r="I111" s="195"/>
      <c r="J111" s="195"/>
    </row>
    <row r="112" spans="1:10" ht="15.75">
      <c r="A112" s="196"/>
      <c r="B112" s="251"/>
      <c r="C112" s="242"/>
      <c r="D112" s="252"/>
      <c r="E112" s="194"/>
      <c r="F112" s="244"/>
      <c r="G112" s="195"/>
      <c r="H112" s="195"/>
      <c r="I112" s="195"/>
      <c r="J112" s="195"/>
    </row>
    <row r="113" spans="1:10" ht="15.75">
      <c r="A113" s="4"/>
      <c r="B113" s="249"/>
      <c r="C113" s="249"/>
      <c r="D113" s="257"/>
      <c r="E113" s="194"/>
      <c r="F113" s="244"/>
      <c r="G113" s="195"/>
      <c r="H113" s="195"/>
      <c r="I113" s="195"/>
      <c r="J113" s="195"/>
    </row>
    <row r="114" spans="1:10" ht="15.75">
      <c r="A114" s="4"/>
      <c r="B114" s="251"/>
      <c r="C114" s="258"/>
      <c r="D114" s="259"/>
      <c r="E114" s="194"/>
      <c r="F114" s="244"/>
      <c r="G114" s="195"/>
      <c r="H114" s="195"/>
      <c r="I114" s="195"/>
      <c r="J114" s="195"/>
    </row>
    <row r="115" spans="1:10" ht="15.75">
      <c r="A115" s="4"/>
      <c r="B115" s="251"/>
      <c r="C115" s="258"/>
      <c r="D115" s="259"/>
      <c r="E115" s="194"/>
      <c r="F115" s="244"/>
      <c r="G115" s="195"/>
      <c r="H115" s="195"/>
      <c r="I115" s="195"/>
      <c r="J115" s="195"/>
    </row>
    <row r="116" spans="1:10" ht="15.75">
      <c r="A116" s="4"/>
      <c r="B116" s="251"/>
      <c r="C116" s="258"/>
      <c r="D116" s="259"/>
      <c r="E116" s="194"/>
      <c r="F116" s="244"/>
      <c r="G116" s="195"/>
      <c r="H116" s="195"/>
      <c r="I116" s="195"/>
      <c r="J116" s="195"/>
    </row>
    <row r="117" spans="1:10" ht="15.75">
      <c r="A117" s="4"/>
      <c r="B117" s="251"/>
      <c r="C117" s="258"/>
      <c r="D117" s="259"/>
      <c r="E117" s="194"/>
      <c r="F117" s="244"/>
      <c r="G117" s="195"/>
      <c r="H117" s="195"/>
      <c r="I117" s="195"/>
      <c r="J117" s="195"/>
    </row>
    <row r="118" spans="1:10" ht="16.5">
      <c r="A118" s="192"/>
      <c r="B118" s="251"/>
      <c r="C118" s="258"/>
      <c r="D118" s="259"/>
      <c r="E118" s="194"/>
      <c r="F118" s="244"/>
      <c r="G118" s="195"/>
      <c r="H118" s="195"/>
      <c r="I118" s="195"/>
      <c r="J118" s="195"/>
    </row>
    <row r="119" spans="1:10" ht="15.75">
      <c r="A119" s="4"/>
      <c r="B119" s="251"/>
      <c r="C119" s="258"/>
      <c r="D119" s="259"/>
      <c r="E119" s="194"/>
      <c r="F119" s="244"/>
      <c r="G119" s="195"/>
      <c r="H119" s="195"/>
      <c r="I119" s="195"/>
      <c r="J119" s="195"/>
    </row>
    <row r="120" spans="1:10" ht="15.75">
      <c r="A120" s="4"/>
      <c r="B120" s="251"/>
      <c r="C120" s="258"/>
      <c r="D120" s="259"/>
      <c r="E120" s="194"/>
      <c r="F120" s="244"/>
      <c r="G120" s="195"/>
      <c r="H120" s="195"/>
      <c r="I120" s="195"/>
      <c r="J120" s="195"/>
    </row>
    <row r="121" spans="1:10" ht="15.75">
      <c r="A121" s="4"/>
      <c r="B121" s="251"/>
      <c r="C121" s="258"/>
      <c r="D121" s="259"/>
      <c r="E121" s="194"/>
      <c r="F121" s="244"/>
      <c r="G121" s="195"/>
      <c r="H121" s="195"/>
      <c r="I121" s="195"/>
      <c r="J121" s="195"/>
    </row>
    <row r="122" spans="1:10" ht="15.75">
      <c r="A122" s="4"/>
      <c r="B122" s="251"/>
      <c r="C122" s="258"/>
      <c r="D122" s="259"/>
      <c r="E122" s="194"/>
      <c r="F122" s="244"/>
      <c r="G122" s="195"/>
      <c r="H122" s="195"/>
      <c r="I122" s="195"/>
      <c r="J122" s="195"/>
    </row>
    <row r="123" spans="1:10" ht="15.75">
      <c r="A123" s="4"/>
      <c r="B123" s="251"/>
      <c r="C123" s="258"/>
      <c r="D123" s="259"/>
      <c r="E123" s="194"/>
      <c r="F123" s="244"/>
      <c r="G123" s="195"/>
      <c r="H123" s="195"/>
      <c r="I123" s="195"/>
      <c r="J123" s="195"/>
    </row>
    <row r="124" spans="1:10" ht="12.75">
      <c r="A124" s="4"/>
      <c r="B124" s="4"/>
      <c r="C124" s="4"/>
      <c r="D124" s="4"/>
      <c r="E124" s="194"/>
      <c r="F124" s="244"/>
      <c r="G124" s="195"/>
      <c r="H124" s="195"/>
      <c r="I124" s="195"/>
      <c r="J124" s="195"/>
    </row>
    <row r="125" spans="1:10" ht="12.75">
      <c r="A125" s="4"/>
      <c r="B125" s="4"/>
      <c r="C125" s="4"/>
      <c r="D125" s="4"/>
      <c r="E125" s="194"/>
      <c r="F125" s="244"/>
      <c r="G125" s="195"/>
      <c r="H125" s="195"/>
      <c r="I125" s="195"/>
      <c r="J125" s="195"/>
    </row>
    <row r="126" spans="1:10" ht="12.75">
      <c r="A126" s="4"/>
      <c r="B126" s="4"/>
      <c r="C126" s="4"/>
      <c r="D126" s="4"/>
      <c r="E126" s="194"/>
      <c r="F126" s="244"/>
      <c r="G126" s="195"/>
      <c r="H126" s="195"/>
      <c r="I126" s="195"/>
      <c r="J126" s="195"/>
    </row>
    <row r="127" spans="1:10" ht="12.75">
      <c r="A127" s="4"/>
      <c r="B127" s="4"/>
      <c r="C127" s="4"/>
      <c r="D127" s="4"/>
      <c r="E127" s="194"/>
      <c r="F127" s="244"/>
      <c r="G127" s="195"/>
      <c r="H127" s="195"/>
      <c r="I127" s="195"/>
      <c r="J127" s="195"/>
    </row>
    <row r="128" spans="1:10" ht="12.75">
      <c r="A128" s="4"/>
      <c r="B128" s="4"/>
      <c r="C128" s="4"/>
      <c r="D128" s="4"/>
      <c r="E128" s="194"/>
      <c r="F128" s="244"/>
      <c r="G128" s="195"/>
      <c r="H128" s="195"/>
      <c r="I128" s="195"/>
      <c r="J128" s="195"/>
    </row>
    <row r="129" spans="1:10" ht="12.75">
      <c r="A129" s="4"/>
      <c r="B129" s="4"/>
      <c r="C129" s="4"/>
      <c r="D129" s="4"/>
      <c r="E129" s="194"/>
      <c r="F129" s="244"/>
      <c r="G129" s="195"/>
      <c r="H129" s="195"/>
      <c r="I129" s="195"/>
      <c r="J129" s="195"/>
    </row>
    <row r="130" spans="1:10" ht="12.75">
      <c r="A130" s="4"/>
      <c r="B130" s="4"/>
      <c r="C130" s="4"/>
      <c r="D130" s="4"/>
      <c r="E130" s="194"/>
      <c r="F130" s="244"/>
      <c r="G130" s="195"/>
      <c r="H130" s="195"/>
      <c r="I130" s="195"/>
      <c r="J130" s="195"/>
    </row>
    <row r="131" spans="1:10" ht="15">
      <c r="A131" s="191"/>
      <c r="B131" s="4"/>
      <c r="C131" s="192"/>
      <c r="D131" s="193"/>
      <c r="E131" s="194"/>
      <c r="F131" s="244"/>
      <c r="G131" s="195"/>
      <c r="H131" s="195"/>
      <c r="I131" s="195"/>
      <c r="J131" s="195"/>
    </row>
    <row r="132" spans="1:10" ht="15">
      <c r="A132" s="191"/>
      <c r="B132" s="4"/>
      <c r="C132" s="192"/>
      <c r="D132" s="197"/>
      <c r="E132" s="239"/>
      <c r="F132" s="244"/>
      <c r="G132" s="195"/>
      <c r="H132" s="195"/>
      <c r="I132" s="195"/>
      <c r="J132" s="195"/>
    </row>
    <row r="133" spans="1:10" ht="13.5">
      <c r="A133" s="191"/>
      <c r="B133" s="4"/>
      <c r="C133" s="191"/>
      <c r="D133" s="191"/>
      <c r="E133" s="190"/>
      <c r="F133" s="229"/>
      <c r="G133" s="195"/>
      <c r="H133" s="195"/>
      <c r="I133" s="195"/>
      <c r="J133" s="195"/>
    </row>
    <row r="134" spans="1:10" ht="15">
      <c r="A134" s="237"/>
      <c r="B134" s="260"/>
      <c r="C134" s="237"/>
      <c r="D134" s="237"/>
      <c r="E134" s="190"/>
      <c r="F134" s="229"/>
      <c r="G134" s="195"/>
      <c r="H134" s="195"/>
      <c r="I134" s="195"/>
      <c r="J134" s="195"/>
    </row>
    <row r="135" spans="1:10" ht="13.5">
      <c r="A135" s="201"/>
      <c r="B135" s="4"/>
      <c r="C135" s="4"/>
      <c r="D135" s="201"/>
      <c r="E135" s="226"/>
      <c r="F135" s="244"/>
      <c r="G135" s="195"/>
      <c r="H135" s="195"/>
      <c r="I135" s="195"/>
      <c r="J135" s="195"/>
    </row>
    <row r="136" spans="1:10" ht="16.5">
      <c r="A136" s="208"/>
      <c r="B136" s="4"/>
      <c r="C136" s="203"/>
      <c r="D136" s="204"/>
      <c r="E136" s="194"/>
      <c r="F136" s="244"/>
      <c r="G136" s="195"/>
      <c r="H136" s="195"/>
      <c r="I136" s="195"/>
      <c r="J136" s="195"/>
    </row>
    <row r="137" spans="1:10" ht="15.75">
      <c r="A137" s="208"/>
      <c r="B137" s="251"/>
      <c r="C137" s="258"/>
      <c r="D137" s="259"/>
      <c r="E137" s="194"/>
      <c r="F137" s="244"/>
      <c r="G137" s="195"/>
      <c r="H137" s="195"/>
      <c r="I137" s="195"/>
      <c r="J137" s="195"/>
    </row>
    <row r="138" spans="1:10" ht="15.75">
      <c r="A138" s="208"/>
      <c r="B138" s="251"/>
      <c r="C138" s="258"/>
      <c r="D138" s="259"/>
      <c r="E138" s="194"/>
      <c r="F138" s="244"/>
      <c r="G138" s="195"/>
      <c r="H138" s="195"/>
      <c r="I138" s="195"/>
      <c r="J138" s="195"/>
    </row>
    <row r="139" spans="1:10" ht="15.75">
      <c r="A139" s="4"/>
      <c r="B139" s="251"/>
      <c r="C139" s="258"/>
      <c r="D139" s="259"/>
      <c r="E139" s="194"/>
      <c r="F139" s="244"/>
      <c r="G139" s="195"/>
      <c r="H139" s="195"/>
      <c r="I139" s="195"/>
      <c r="J139" s="195"/>
    </row>
    <row r="140" spans="1:10" ht="15.75">
      <c r="A140" s="208"/>
      <c r="B140" s="251"/>
      <c r="C140" s="258"/>
      <c r="D140" s="259"/>
      <c r="E140" s="194"/>
      <c r="F140" s="244"/>
      <c r="G140" s="195"/>
      <c r="H140" s="195"/>
      <c r="I140" s="195"/>
      <c r="J140" s="195"/>
    </row>
    <row r="141" spans="1:10" ht="16.5">
      <c r="A141" s="205"/>
      <c r="B141" s="251"/>
      <c r="C141" s="258"/>
      <c r="D141" s="259"/>
      <c r="E141" s="194"/>
      <c r="F141" s="244"/>
      <c r="G141" s="195"/>
      <c r="H141" s="195"/>
      <c r="I141" s="195"/>
      <c r="J141" s="195"/>
    </row>
    <row r="142" spans="1:10" ht="15.75">
      <c r="A142" s="208"/>
      <c r="B142" s="251"/>
      <c r="C142" s="258"/>
      <c r="D142" s="259"/>
      <c r="E142" s="194"/>
      <c r="F142" s="244"/>
      <c r="G142" s="195"/>
      <c r="H142" s="195"/>
      <c r="I142" s="195"/>
      <c r="J142" s="195"/>
    </row>
    <row r="143" spans="1:10" ht="15.75">
      <c r="A143" s="208"/>
      <c r="B143" s="251"/>
      <c r="C143" s="258"/>
      <c r="D143" s="259"/>
      <c r="E143" s="194"/>
      <c r="F143" s="244"/>
      <c r="G143" s="195"/>
      <c r="H143" s="195"/>
      <c r="I143" s="195"/>
      <c r="J143" s="195"/>
    </row>
    <row r="144" spans="1:10" ht="16.5">
      <c r="A144" s="248"/>
      <c r="B144" s="251"/>
      <c r="C144" s="258"/>
      <c r="D144" s="259"/>
      <c r="E144" s="194"/>
      <c r="F144" s="244"/>
      <c r="G144" s="195"/>
      <c r="H144" s="195"/>
      <c r="I144" s="195"/>
      <c r="J144" s="195"/>
    </row>
    <row r="145" spans="1:10" ht="15.75">
      <c r="A145" s="4"/>
      <c r="B145" s="251"/>
      <c r="C145" s="258"/>
      <c r="D145" s="259"/>
      <c r="E145" s="194"/>
      <c r="F145" s="244"/>
      <c r="G145" s="195"/>
      <c r="H145" s="195"/>
      <c r="I145" s="195"/>
      <c r="J145" s="195"/>
    </row>
    <row r="146" spans="1:10" ht="16.5">
      <c r="A146" s="205"/>
      <c r="B146" s="251"/>
      <c r="C146" s="258"/>
      <c r="D146" s="259"/>
      <c r="E146" s="194"/>
      <c r="F146" s="244"/>
      <c r="G146" s="195"/>
      <c r="H146" s="195"/>
      <c r="I146" s="195"/>
      <c r="J146" s="195"/>
    </row>
    <row r="147" spans="1:10" ht="16.5">
      <c r="A147" s="205"/>
      <c r="B147" s="251"/>
      <c r="C147" s="261"/>
      <c r="D147" s="243"/>
      <c r="E147" s="194"/>
      <c r="F147" s="244"/>
      <c r="G147" s="195"/>
      <c r="H147" s="195"/>
      <c r="I147" s="195"/>
      <c r="J147" s="195"/>
    </row>
    <row r="148" spans="1:10" ht="16.5">
      <c r="A148" s="205"/>
      <c r="B148" s="251"/>
      <c r="C148" s="258"/>
      <c r="D148" s="259"/>
      <c r="E148" s="194"/>
      <c r="F148" s="244"/>
      <c r="G148" s="195"/>
      <c r="H148" s="195"/>
      <c r="I148" s="195"/>
      <c r="J148" s="195"/>
    </row>
    <row r="149" spans="1:10" ht="15.75">
      <c r="A149" s="4"/>
      <c r="B149" s="251"/>
      <c r="C149" s="258"/>
      <c r="D149" s="259"/>
      <c r="E149" s="194"/>
      <c r="F149" s="244"/>
      <c r="G149" s="195"/>
      <c r="H149" s="195"/>
      <c r="I149" s="195"/>
      <c r="J149" s="195"/>
    </row>
    <row r="150" spans="1:10" ht="15.75">
      <c r="A150" s="253"/>
      <c r="B150" s="251"/>
      <c r="C150" s="258"/>
      <c r="D150" s="259"/>
      <c r="E150" s="194"/>
      <c r="F150" s="244"/>
      <c r="G150" s="195"/>
      <c r="H150" s="195"/>
      <c r="I150" s="195"/>
      <c r="J150" s="195"/>
    </row>
    <row r="151" spans="1:10" ht="15.75">
      <c r="A151" s="254"/>
      <c r="B151" s="251"/>
      <c r="C151" s="258"/>
      <c r="D151" s="259"/>
      <c r="E151" s="194"/>
      <c r="F151" s="244"/>
      <c r="G151" s="195"/>
      <c r="H151" s="195"/>
      <c r="I151" s="195"/>
      <c r="J151" s="195"/>
    </row>
    <row r="152" spans="1:10" ht="16.5">
      <c r="A152" s="256"/>
      <c r="B152" s="251"/>
      <c r="C152" s="258"/>
      <c r="D152" s="259"/>
      <c r="E152" s="194"/>
      <c r="F152" s="244"/>
      <c r="G152" s="195"/>
      <c r="H152" s="195"/>
      <c r="I152" s="195"/>
      <c r="J152" s="195"/>
    </row>
    <row r="153" spans="1:10" ht="16.5">
      <c r="A153" s="205"/>
      <c r="B153" s="251"/>
      <c r="C153" s="258"/>
      <c r="D153" s="259"/>
      <c r="E153" s="194"/>
      <c r="F153" s="244"/>
      <c r="G153" s="195"/>
      <c r="H153" s="195"/>
      <c r="I153" s="195"/>
      <c r="J153" s="195"/>
    </row>
    <row r="154" spans="1:10" ht="15.75">
      <c r="A154" s="254"/>
      <c r="B154" s="251"/>
      <c r="C154" s="258"/>
      <c r="D154" s="259"/>
      <c r="E154" s="194"/>
      <c r="F154" s="244"/>
      <c r="G154" s="195"/>
      <c r="H154" s="195"/>
      <c r="I154" s="195"/>
      <c r="J154" s="195"/>
    </row>
    <row r="155" spans="1:10" ht="15.75">
      <c r="A155" s="254"/>
      <c r="B155" s="251"/>
      <c r="C155" s="258"/>
      <c r="D155" s="259"/>
      <c r="E155" s="194"/>
      <c r="F155" s="244"/>
      <c r="G155" s="195"/>
      <c r="H155" s="195"/>
      <c r="I155" s="195"/>
      <c r="J155" s="195"/>
    </row>
    <row r="156" spans="1:10" ht="15.75">
      <c r="A156" s="254"/>
      <c r="B156" s="251"/>
      <c r="C156" s="258"/>
      <c r="D156" s="259"/>
      <c r="E156" s="194"/>
      <c r="F156" s="244"/>
      <c r="G156" s="195"/>
      <c r="H156" s="195"/>
      <c r="I156" s="195"/>
      <c r="J156" s="195"/>
    </row>
    <row r="157" spans="1:10" ht="15.75">
      <c r="A157" s="254"/>
      <c r="B157" s="251"/>
      <c r="C157" s="258"/>
      <c r="D157" s="259"/>
      <c r="E157" s="194"/>
      <c r="F157" s="244"/>
      <c r="G157" s="195"/>
      <c r="H157" s="195"/>
      <c r="I157" s="195"/>
      <c r="J157" s="195"/>
    </row>
    <row r="158" spans="1:10" ht="15.75">
      <c r="A158" s="254"/>
      <c r="B158" s="246"/>
      <c r="C158" s="242"/>
      <c r="D158" s="252"/>
      <c r="E158" s="194"/>
      <c r="F158" s="244"/>
      <c r="G158" s="195"/>
      <c r="H158" s="195"/>
      <c r="I158" s="195"/>
      <c r="J158" s="195"/>
    </row>
    <row r="159" spans="1:10" ht="15.75">
      <c r="A159" s="254"/>
      <c r="B159" s="246"/>
      <c r="C159" s="255"/>
      <c r="D159" s="243"/>
      <c r="E159" s="194"/>
      <c r="F159" s="244"/>
      <c r="G159" s="195"/>
      <c r="H159" s="195"/>
      <c r="I159" s="195"/>
      <c r="J159" s="195"/>
    </row>
    <row r="160" spans="1:10" ht="15.75">
      <c r="A160" s="4"/>
      <c r="B160" s="251"/>
      <c r="C160" s="261"/>
      <c r="D160" s="243"/>
      <c r="E160" s="194"/>
      <c r="F160" s="244"/>
      <c r="G160" s="195"/>
      <c r="H160" s="195"/>
      <c r="I160" s="195"/>
      <c r="J160" s="195"/>
    </row>
    <row r="161" spans="1:10" ht="15.75">
      <c r="A161" s="254"/>
      <c r="B161" s="251"/>
      <c r="C161" s="261"/>
      <c r="D161" s="243"/>
      <c r="E161" s="194"/>
      <c r="F161" s="244"/>
      <c r="G161" s="195"/>
      <c r="H161" s="195"/>
      <c r="I161" s="195"/>
      <c r="J161" s="195"/>
    </row>
    <row r="162" spans="1:10" ht="15.75">
      <c r="A162" s="196"/>
      <c r="B162" s="251"/>
      <c r="C162" s="261"/>
      <c r="D162" s="243"/>
      <c r="E162" s="194"/>
      <c r="F162" s="244"/>
      <c r="G162" s="195"/>
      <c r="H162" s="195"/>
      <c r="I162" s="195"/>
      <c r="J162" s="195"/>
    </row>
    <row r="163" spans="1:10" ht="15.75">
      <c r="A163" s="196"/>
      <c r="B163" s="251"/>
      <c r="C163" s="261"/>
      <c r="D163" s="243"/>
      <c r="E163" s="194"/>
      <c r="F163" s="244"/>
      <c r="G163" s="195"/>
      <c r="H163" s="195"/>
      <c r="I163" s="195"/>
      <c r="J163" s="195"/>
    </row>
    <row r="164" spans="1:10" ht="16.5">
      <c r="A164" s="256"/>
      <c r="B164" s="251"/>
      <c r="C164" s="261"/>
      <c r="D164" s="243"/>
      <c r="E164" s="194"/>
      <c r="F164" s="244"/>
      <c r="G164" s="195"/>
      <c r="H164" s="195"/>
      <c r="I164" s="195"/>
      <c r="J164" s="195"/>
    </row>
    <row r="165" spans="1:10" ht="15.75">
      <c r="A165" s="196"/>
      <c r="B165" s="251"/>
      <c r="C165" s="261"/>
      <c r="D165" s="243"/>
      <c r="E165" s="194"/>
      <c r="F165" s="244"/>
      <c r="G165" s="195"/>
      <c r="H165" s="195"/>
      <c r="I165" s="195"/>
      <c r="J165" s="195"/>
    </row>
    <row r="166" spans="1:10" ht="15.75">
      <c r="A166" s="196"/>
      <c r="B166" s="251"/>
      <c r="C166" s="261"/>
      <c r="D166" s="243"/>
      <c r="E166" s="194"/>
      <c r="F166" s="244"/>
      <c r="G166" s="195"/>
      <c r="H166" s="195"/>
      <c r="I166" s="195"/>
      <c r="J166" s="195"/>
    </row>
    <row r="167" spans="1:10" ht="15.75">
      <c r="A167" s="196"/>
      <c r="B167" s="251"/>
      <c r="C167" s="261"/>
      <c r="D167" s="243"/>
      <c r="E167" s="194"/>
      <c r="F167" s="244"/>
      <c r="G167" s="195"/>
      <c r="H167" s="195"/>
      <c r="I167" s="195"/>
      <c r="J167" s="195"/>
    </row>
    <row r="168" spans="1:10" ht="15.75">
      <c r="A168" s="196"/>
      <c r="B168" s="251"/>
      <c r="C168" s="261"/>
      <c r="D168" s="243"/>
      <c r="E168" s="194"/>
      <c r="F168" s="244"/>
      <c r="G168" s="195"/>
      <c r="H168" s="195"/>
      <c r="I168" s="195"/>
      <c r="J168" s="195"/>
    </row>
    <row r="169" spans="1:10" ht="15.75">
      <c r="A169" s="196"/>
      <c r="B169" s="251"/>
      <c r="C169" s="261"/>
      <c r="D169" s="243"/>
      <c r="E169" s="194"/>
      <c r="F169" s="244"/>
      <c r="G169" s="195"/>
      <c r="H169" s="195"/>
      <c r="I169" s="195"/>
      <c r="J169" s="195"/>
    </row>
    <row r="170" spans="1:10" ht="15.75">
      <c r="A170" s="4"/>
      <c r="B170" s="246"/>
      <c r="C170" s="249"/>
      <c r="D170" s="257"/>
      <c r="E170" s="194"/>
      <c r="F170" s="244"/>
      <c r="G170" s="195"/>
      <c r="H170" s="195"/>
      <c r="I170" s="195"/>
      <c r="J170" s="195"/>
    </row>
    <row r="171" spans="1:10" ht="16.5">
      <c r="A171" s="192"/>
      <c r="B171" s="251"/>
      <c r="C171" s="258"/>
      <c r="D171" s="259"/>
      <c r="E171" s="194"/>
      <c r="F171" s="244"/>
      <c r="G171" s="195"/>
      <c r="H171" s="195"/>
      <c r="I171" s="195"/>
      <c r="J171" s="195"/>
    </row>
    <row r="172" spans="1:10" ht="16.5">
      <c r="A172" s="192"/>
      <c r="B172" s="251"/>
      <c r="C172" s="258"/>
      <c r="D172" s="259"/>
      <c r="E172" s="194"/>
      <c r="F172" s="244"/>
      <c r="G172" s="195"/>
      <c r="H172" s="195"/>
      <c r="I172" s="195"/>
      <c r="J172" s="195"/>
    </row>
    <row r="173" spans="1:10" ht="15.75">
      <c r="A173" s="4"/>
      <c r="B173" s="246"/>
      <c r="C173" s="249"/>
      <c r="D173" s="257"/>
      <c r="E173" s="194"/>
      <c r="F173" s="244"/>
      <c r="G173" s="195"/>
      <c r="H173" s="195"/>
      <c r="I173" s="195"/>
      <c r="J173" s="195"/>
    </row>
    <row r="174" spans="1:10" ht="15.75">
      <c r="A174" s="4"/>
      <c r="B174" s="251"/>
      <c r="C174" s="258"/>
      <c r="D174" s="259"/>
      <c r="E174" s="194"/>
      <c r="F174" s="244"/>
      <c r="G174" s="195"/>
      <c r="H174" s="195"/>
      <c r="I174" s="195"/>
      <c r="J174" s="195"/>
    </row>
    <row r="175" spans="1:10" ht="15.75">
      <c r="A175" s="4"/>
      <c r="B175" s="251"/>
      <c r="C175" s="258"/>
      <c r="D175" s="259"/>
      <c r="E175" s="194"/>
      <c r="F175" s="244"/>
      <c r="G175" s="195"/>
      <c r="H175" s="195"/>
      <c r="I175" s="195"/>
      <c r="J175" s="195"/>
    </row>
    <row r="176" spans="1:10" ht="16.5">
      <c r="A176" s="192"/>
      <c r="B176" s="251"/>
      <c r="C176" s="258"/>
      <c r="D176" s="259"/>
      <c r="E176" s="194"/>
      <c r="F176" s="244"/>
      <c r="G176" s="195"/>
      <c r="H176" s="195"/>
      <c r="I176" s="195"/>
      <c r="J176" s="195"/>
    </row>
    <row r="177" spans="1:10" ht="15.75">
      <c r="A177" s="4"/>
      <c r="B177" s="251"/>
      <c r="C177" s="258"/>
      <c r="D177" s="259"/>
      <c r="E177" s="194"/>
      <c r="F177" s="244"/>
      <c r="G177" s="195"/>
      <c r="H177" s="195"/>
      <c r="I177" s="195"/>
      <c r="J177" s="195"/>
    </row>
    <row r="178" spans="1:10" ht="15.75">
      <c r="A178" s="4"/>
      <c r="B178" s="251"/>
      <c r="C178" s="258"/>
      <c r="D178" s="259"/>
      <c r="E178" s="194"/>
      <c r="F178" s="244"/>
      <c r="G178" s="195"/>
      <c r="H178" s="195"/>
      <c r="I178" s="195"/>
      <c r="J178" s="195"/>
    </row>
    <row r="179" spans="1:10" ht="12.75">
      <c r="A179" s="4"/>
      <c r="B179" s="4"/>
      <c r="C179" s="4"/>
      <c r="D179" s="4"/>
      <c r="E179" s="194"/>
      <c r="F179" s="244"/>
      <c r="G179" s="195"/>
      <c r="H179" s="195"/>
      <c r="I179" s="195"/>
      <c r="J179" s="195"/>
    </row>
    <row r="180" spans="1:10" ht="12.75">
      <c r="A180" s="4"/>
      <c r="B180" s="4"/>
      <c r="C180" s="4"/>
      <c r="D180" s="4"/>
      <c r="E180" s="194"/>
      <c r="F180" s="244"/>
      <c r="G180" s="195"/>
      <c r="H180" s="195"/>
      <c r="I180" s="195"/>
      <c r="J180" s="195"/>
    </row>
    <row r="181" spans="1:10" ht="12.75">
      <c r="A181" s="4"/>
      <c r="B181" s="4"/>
      <c r="C181" s="4"/>
      <c r="D181" s="4"/>
      <c r="E181" s="194"/>
      <c r="F181" s="244"/>
      <c r="G181" s="195"/>
      <c r="H181" s="195"/>
      <c r="I181" s="195"/>
      <c r="J181" s="195"/>
    </row>
    <row r="182" spans="1:10" ht="12.75">
      <c r="A182" s="4"/>
      <c r="B182" s="4"/>
      <c r="C182" s="4"/>
      <c r="D182" s="4"/>
      <c r="E182" s="194"/>
      <c r="F182" s="244"/>
      <c r="G182" s="195"/>
      <c r="H182" s="195"/>
      <c r="I182" s="195"/>
      <c r="J182" s="195"/>
    </row>
    <row r="183" spans="1:10" ht="12.75">
      <c r="A183" s="4"/>
      <c r="B183" s="4"/>
      <c r="C183" s="4"/>
      <c r="D183" s="4"/>
      <c r="E183" s="194"/>
      <c r="F183" s="244"/>
      <c r="G183" s="195"/>
      <c r="H183" s="195"/>
      <c r="I183" s="195"/>
      <c r="J183" s="195"/>
    </row>
    <row r="184" spans="1:10" ht="12.75">
      <c r="A184" s="4"/>
      <c r="B184" s="4"/>
      <c r="C184" s="4"/>
      <c r="D184" s="4"/>
      <c r="E184" s="194"/>
      <c r="F184" s="244"/>
      <c r="G184" s="195"/>
      <c r="H184" s="195"/>
      <c r="I184" s="195"/>
      <c r="J184" s="195"/>
    </row>
    <row r="185" spans="1:10" ht="12.75">
      <c r="A185" s="4"/>
      <c r="B185" s="4"/>
      <c r="C185" s="4"/>
      <c r="D185" s="4"/>
      <c r="E185" s="194"/>
      <c r="F185" s="244"/>
      <c r="G185" s="195"/>
      <c r="H185" s="195"/>
      <c r="I185" s="195"/>
      <c r="J185" s="195"/>
    </row>
    <row r="186" spans="1:10" ht="12.75">
      <c r="A186" s="4"/>
      <c r="B186" s="4"/>
      <c r="C186" s="4"/>
      <c r="D186" s="4"/>
      <c r="E186" s="194"/>
      <c r="F186" s="244"/>
      <c r="G186" s="195"/>
      <c r="H186" s="195"/>
      <c r="I186" s="195"/>
      <c r="J186" s="195"/>
    </row>
    <row r="187" spans="1:10" ht="12.75">
      <c r="A187" s="4"/>
      <c r="B187" s="4"/>
      <c r="C187" s="4"/>
      <c r="D187" s="4"/>
      <c r="E187" s="194"/>
      <c r="F187" s="244"/>
      <c r="G187" s="195"/>
      <c r="H187" s="195"/>
      <c r="I187" s="195"/>
      <c r="J187" s="195"/>
    </row>
    <row r="188" spans="1:10" ht="12.75">
      <c r="A188" s="4"/>
      <c r="B188" s="4"/>
      <c r="C188" s="4"/>
      <c r="D188" s="4"/>
      <c r="E188" s="194"/>
      <c r="F188" s="244"/>
      <c r="G188" s="195"/>
      <c r="H188" s="195"/>
      <c r="I188" s="195"/>
      <c r="J188" s="195"/>
    </row>
    <row r="189" spans="1:10" ht="12.75">
      <c r="A189" s="4"/>
      <c r="B189" s="4"/>
      <c r="C189" s="4"/>
      <c r="D189" s="4"/>
      <c r="E189" s="194"/>
      <c r="F189" s="244"/>
      <c r="G189" s="195"/>
      <c r="H189" s="195"/>
      <c r="I189" s="195"/>
      <c r="J189" s="195"/>
    </row>
    <row r="190" spans="1:10" ht="12.75">
      <c r="A190" s="4"/>
      <c r="B190" s="4"/>
      <c r="C190" s="4"/>
      <c r="D190" s="4"/>
      <c r="E190" s="194"/>
      <c r="F190" s="244"/>
      <c r="G190" s="195"/>
      <c r="H190" s="195"/>
      <c r="I190" s="195"/>
      <c r="J190" s="195"/>
    </row>
    <row r="191" spans="1:10" ht="12.75">
      <c r="A191" s="4"/>
      <c r="B191" s="4"/>
      <c r="C191" s="4"/>
      <c r="D191" s="4"/>
      <c r="E191" s="194"/>
      <c r="F191" s="244"/>
      <c r="G191" s="195"/>
      <c r="H191" s="195"/>
      <c r="I191" s="195"/>
      <c r="J191" s="195"/>
    </row>
    <row r="192" spans="1:10" ht="12.75">
      <c r="A192" s="4"/>
      <c r="B192" s="4"/>
      <c r="C192" s="4"/>
      <c r="D192" s="4"/>
      <c r="E192" s="194"/>
      <c r="F192" s="244"/>
      <c r="G192" s="195"/>
      <c r="H192" s="195"/>
      <c r="I192" s="195"/>
      <c r="J192" s="195"/>
    </row>
    <row r="193" spans="1:10" ht="12.75">
      <c r="A193" s="4"/>
      <c r="B193" s="4"/>
      <c r="C193" s="4"/>
      <c r="D193" s="4"/>
      <c r="E193" s="194"/>
      <c r="F193" s="244"/>
      <c r="G193" s="195"/>
      <c r="H193" s="195"/>
      <c r="I193" s="195"/>
      <c r="J193" s="195"/>
    </row>
    <row r="194" spans="1:10" ht="15">
      <c r="A194" s="191"/>
      <c r="B194" s="4"/>
      <c r="C194" s="192"/>
      <c r="D194" s="193"/>
      <c r="E194" s="194"/>
      <c r="F194" s="244"/>
      <c r="G194" s="195"/>
      <c r="H194" s="195"/>
      <c r="I194" s="195"/>
      <c r="J194" s="195"/>
    </row>
    <row r="195" spans="1:10" ht="15">
      <c r="A195" s="191"/>
      <c r="B195" s="4"/>
      <c r="C195" s="192"/>
      <c r="D195" s="197"/>
      <c r="E195" s="194"/>
      <c r="F195" s="244"/>
      <c r="G195" s="195"/>
      <c r="H195" s="195"/>
      <c r="I195" s="195"/>
      <c r="J195" s="195"/>
    </row>
    <row r="196" spans="1:10" ht="13.5">
      <c r="A196" s="191"/>
      <c r="B196" s="4"/>
      <c r="C196" s="191"/>
      <c r="D196" s="191"/>
      <c r="E196" s="194"/>
      <c r="F196" s="244"/>
      <c r="G196" s="195"/>
      <c r="H196" s="195"/>
      <c r="I196" s="195"/>
      <c r="J196" s="195"/>
    </row>
    <row r="197" spans="1:10" ht="15">
      <c r="A197" s="237"/>
      <c r="B197" s="4"/>
      <c r="C197" s="237"/>
      <c r="D197" s="4"/>
      <c r="E197" s="194"/>
      <c r="F197" s="244"/>
      <c r="G197" s="195"/>
      <c r="H197" s="195"/>
      <c r="I197" s="195"/>
      <c r="J197" s="195"/>
    </row>
    <row r="198" spans="1:10" ht="15">
      <c r="A198" s="4"/>
      <c r="B198" s="260"/>
      <c r="C198" s="238"/>
      <c r="D198" s="237"/>
      <c r="E198" s="194"/>
      <c r="F198" s="244"/>
      <c r="G198" s="195"/>
      <c r="H198" s="195"/>
      <c r="I198" s="195"/>
      <c r="J198" s="195"/>
    </row>
    <row r="199" spans="1:10" ht="13.5">
      <c r="A199" s="201"/>
      <c r="B199" s="4"/>
      <c r="C199" s="4"/>
      <c r="D199" s="201"/>
      <c r="E199" s="194"/>
      <c r="F199" s="244"/>
      <c r="G199" s="195"/>
      <c r="H199" s="195"/>
      <c r="I199" s="195"/>
      <c r="J199" s="195"/>
    </row>
    <row r="200" spans="1:10" ht="15.75">
      <c r="A200" s="4"/>
      <c r="B200" s="251"/>
      <c r="C200" s="242"/>
      <c r="D200" s="243"/>
      <c r="E200" s="194"/>
      <c r="F200" s="244"/>
      <c r="G200" s="195"/>
      <c r="H200" s="195"/>
      <c r="I200" s="195"/>
      <c r="J200" s="195"/>
    </row>
    <row r="201" spans="1:10" ht="16.5">
      <c r="A201" s="205"/>
      <c r="B201" s="251"/>
      <c r="C201" s="242"/>
      <c r="D201" s="243"/>
      <c r="E201" s="194"/>
      <c r="F201" s="244"/>
      <c r="G201" s="195"/>
      <c r="H201" s="195"/>
      <c r="I201" s="195"/>
      <c r="J201" s="195"/>
    </row>
    <row r="202" spans="1:10" ht="15.75">
      <c r="A202" s="208"/>
      <c r="B202" s="251"/>
      <c r="C202" s="242"/>
      <c r="D202" s="243"/>
      <c r="E202" s="194"/>
      <c r="F202" s="244"/>
      <c r="G202" s="195"/>
      <c r="H202" s="195"/>
      <c r="I202" s="195"/>
      <c r="J202" s="195"/>
    </row>
    <row r="203" spans="1:10" ht="15.75">
      <c r="A203" s="208"/>
      <c r="B203" s="251"/>
      <c r="C203" s="242"/>
      <c r="D203" s="243"/>
      <c r="E203" s="194"/>
      <c r="F203" s="244"/>
      <c r="G203" s="195"/>
      <c r="H203" s="195"/>
      <c r="I203" s="195"/>
      <c r="J203" s="195"/>
    </row>
    <row r="204" spans="1:10" ht="15.75">
      <c r="A204" s="208"/>
      <c r="B204" s="251"/>
      <c r="C204" s="242"/>
      <c r="D204" s="243"/>
      <c r="E204" s="194"/>
      <c r="F204" s="244"/>
      <c r="G204" s="195"/>
      <c r="H204" s="195"/>
      <c r="I204" s="195"/>
      <c r="J204" s="195"/>
    </row>
    <row r="205" spans="1:10" ht="16.5">
      <c r="A205" s="202"/>
      <c r="B205" s="251"/>
      <c r="C205" s="242"/>
      <c r="D205" s="243"/>
      <c r="E205" s="194"/>
      <c r="F205" s="244"/>
      <c r="G205" s="195"/>
      <c r="H205" s="195"/>
      <c r="I205" s="195"/>
      <c r="J205" s="195"/>
    </row>
    <row r="206" spans="1:10" ht="15.75">
      <c r="A206" s="208"/>
      <c r="B206" s="251"/>
      <c r="C206" s="242"/>
      <c r="D206" s="243"/>
      <c r="E206" s="194"/>
      <c r="F206" s="244"/>
      <c r="G206" s="195"/>
      <c r="H206" s="195"/>
      <c r="I206" s="195"/>
      <c r="J206" s="195"/>
    </row>
    <row r="207" spans="1:10" ht="15.75">
      <c r="A207" s="208"/>
      <c r="B207" s="251"/>
      <c r="C207" s="242"/>
      <c r="D207" s="243"/>
      <c r="E207" s="194"/>
      <c r="F207" s="244"/>
      <c r="G207" s="195"/>
      <c r="H207" s="195"/>
      <c r="I207" s="195"/>
      <c r="J207" s="195"/>
    </row>
    <row r="208" spans="1:10" ht="15.75">
      <c r="A208" s="208"/>
      <c r="B208" s="251"/>
      <c r="C208" s="242"/>
      <c r="D208" s="243"/>
      <c r="E208" s="194"/>
      <c r="F208" s="244"/>
      <c r="G208" s="195"/>
      <c r="H208" s="195"/>
      <c r="I208" s="195"/>
      <c r="J208" s="195"/>
    </row>
    <row r="209" spans="1:10" ht="15.75">
      <c r="A209" s="208"/>
      <c r="B209" s="251"/>
      <c r="C209" s="242"/>
      <c r="D209" s="243"/>
      <c r="E209" s="194"/>
      <c r="F209" s="244"/>
      <c r="G209" s="195"/>
      <c r="H209" s="195"/>
      <c r="I209" s="195"/>
      <c r="J209" s="195"/>
    </row>
    <row r="210" spans="1:10" ht="15.75">
      <c r="A210" s="208"/>
      <c r="B210" s="246"/>
      <c r="C210" s="242"/>
      <c r="D210" s="247"/>
      <c r="E210" s="194"/>
      <c r="F210" s="244"/>
      <c r="G210" s="195"/>
      <c r="H210" s="195"/>
      <c r="I210" s="195"/>
      <c r="J210" s="195"/>
    </row>
    <row r="211" spans="1:10" ht="15.75">
      <c r="A211" s="4"/>
      <c r="B211" s="246"/>
      <c r="C211" s="242"/>
      <c r="D211" s="247"/>
      <c r="E211" s="194"/>
      <c r="F211" s="244"/>
      <c r="G211" s="195"/>
      <c r="H211" s="195"/>
      <c r="I211" s="195"/>
      <c r="J211" s="195"/>
    </row>
    <row r="212" spans="1:10" ht="16.5">
      <c r="A212" s="205"/>
      <c r="B212" s="246"/>
      <c r="C212" s="242"/>
      <c r="D212" s="247"/>
      <c r="E212" s="194"/>
      <c r="F212" s="244"/>
      <c r="G212" s="195"/>
      <c r="H212" s="195"/>
      <c r="I212" s="195"/>
      <c r="J212" s="195"/>
    </row>
    <row r="213" spans="1:10" ht="15.75">
      <c r="A213" s="4"/>
      <c r="B213" s="251"/>
      <c r="C213" s="258"/>
      <c r="D213" s="243"/>
      <c r="E213" s="194"/>
      <c r="F213" s="244"/>
      <c r="G213" s="195"/>
      <c r="H213" s="195"/>
      <c r="I213" s="195"/>
      <c r="J213" s="195"/>
    </row>
    <row r="214" spans="1:10" ht="15.75">
      <c r="A214" s="4"/>
      <c r="B214" s="251"/>
      <c r="C214" s="258"/>
      <c r="D214" s="243"/>
      <c r="E214" s="194"/>
      <c r="F214" s="244"/>
      <c r="G214" s="195"/>
      <c r="H214" s="195"/>
      <c r="I214" s="195"/>
      <c r="J214" s="195"/>
    </row>
    <row r="215" spans="1:10" ht="16.5">
      <c r="A215" s="248"/>
      <c r="B215" s="251"/>
      <c r="C215" s="258"/>
      <c r="D215" s="243"/>
      <c r="E215" s="194"/>
      <c r="F215" s="244"/>
      <c r="G215" s="195"/>
      <c r="H215" s="195"/>
      <c r="I215" s="195"/>
      <c r="J215" s="195"/>
    </row>
    <row r="216" spans="1:10" ht="16.5">
      <c r="A216" s="205"/>
      <c r="B216" s="251"/>
      <c r="C216" s="258"/>
      <c r="D216" s="243"/>
      <c r="E216" s="194"/>
      <c r="F216" s="244"/>
      <c r="G216" s="195"/>
      <c r="H216" s="195"/>
      <c r="I216" s="195"/>
      <c r="J216" s="195"/>
    </row>
    <row r="217" spans="1:10" ht="16.5">
      <c r="A217" s="202"/>
      <c r="B217" s="251"/>
      <c r="C217" s="258"/>
      <c r="D217" s="243"/>
      <c r="E217" s="194"/>
      <c r="F217" s="244"/>
      <c r="G217" s="195"/>
      <c r="H217" s="195"/>
      <c r="I217" s="195"/>
      <c r="J217" s="195"/>
    </row>
    <row r="218" spans="1:10" ht="16.5">
      <c r="A218" s="202"/>
      <c r="B218" s="251"/>
      <c r="C218" s="258"/>
      <c r="D218" s="243"/>
      <c r="E218" s="194"/>
      <c r="F218" s="244"/>
      <c r="G218" s="195"/>
      <c r="H218" s="195"/>
      <c r="I218" s="195"/>
      <c r="J218" s="195"/>
    </row>
    <row r="219" spans="1:10" ht="16.5">
      <c r="A219" s="205"/>
      <c r="B219" s="251"/>
      <c r="C219" s="258"/>
      <c r="D219" s="243"/>
      <c r="E219" s="194"/>
      <c r="F219" s="244"/>
      <c r="G219" s="195"/>
      <c r="H219" s="195"/>
      <c r="I219" s="195"/>
      <c r="J219" s="195"/>
    </row>
    <row r="220" spans="1:10" ht="16.5">
      <c r="A220" s="205"/>
      <c r="B220" s="251"/>
      <c r="C220" s="258"/>
      <c r="D220" s="243"/>
      <c r="E220" s="194"/>
      <c r="F220" s="244"/>
      <c r="G220" s="195"/>
      <c r="H220" s="195"/>
      <c r="I220" s="195"/>
      <c r="J220" s="195"/>
    </row>
    <row r="221" spans="1:10" ht="16.5">
      <c r="A221" s="205"/>
      <c r="B221" s="251"/>
      <c r="C221" s="258"/>
      <c r="D221" s="243"/>
      <c r="E221" s="194"/>
      <c r="F221" s="244"/>
      <c r="G221" s="195"/>
      <c r="H221" s="195"/>
      <c r="I221" s="195"/>
      <c r="J221" s="195"/>
    </row>
    <row r="222" spans="1:10" ht="15.75">
      <c r="A222" s="4"/>
      <c r="B222" s="251"/>
      <c r="C222" s="258"/>
      <c r="D222" s="243"/>
      <c r="E222" s="194"/>
      <c r="F222" s="244"/>
      <c r="G222" s="195"/>
      <c r="H222" s="195"/>
      <c r="I222" s="195"/>
      <c r="J222" s="195"/>
    </row>
    <row r="223" spans="1:10" ht="16.5">
      <c r="A223" s="205"/>
      <c r="B223" s="246"/>
      <c r="C223" s="242"/>
      <c r="D223" s="247"/>
      <c r="E223" s="194"/>
      <c r="F223" s="244"/>
      <c r="G223" s="195"/>
      <c r="H223" s="195"/>
      <c r="I223" s="195"/>
      <c r="J223" s="195"/>
    </row>
    <row r="224" spans="1:5" ht="16.5">
      <c r="A224" s="205"/>
      <c r="B224" s="246"/>
      <c r="C224" s="242"/>
      <c r="D224" s="247"/>
      <c r="E224" s="194"/>
    </row>
    <row r="225" spans="1:4" ht="16.5">
      <c r="A225" s="205"/>
      <c r="B225" s="246"/>
      <c r="C225" s="242"/>
      <c r="D225" s="247"/>
    </row>
    <row r="226" spans="1:4" ht="16.5">
      <c r="A226" s="205"/>
      <c r="B226" s="251"/>
      <c r="C226" s="258"/>
      <c r="D226" s="243"/>
    </row>
    <row r="227" spans="1:4" ht="16.5">
      <c r="A227" s="205"/>
      <c r="B227" s="251"/>
      <c r="C227" s="258"/>
      <c r="D227" s="243"/>
    </row>
    <row r="228" spans="1:4" ht="16.5">
      <c r="A228" s="205"/>
      <c r="B228" s="251"/>
      <c r="C228" s="258"/>
      <c r="D228" s="243"/>
    </row>
    <row r="229" spans="1:4" ht="16.5">
      <c r="A229" s="205"/>
      <c r="B229" s="251"/>
      <c r="C229" s="258"/>
      <c r="D229" s="243"/>
    </row>
    <row r="230" spans="1:4" ht="16.5">
      <c r="A230" s="205"/>
      <c r="B230" s="251"/>
      <c r="C230" s="258"/>
      <c r="D230" s="243"/>
    </row>
    <row r="231" spans="1:4" ht="16.5">
      <c r="A231" s="202"/>
      <c r="B231" s="251"/>
      <c r="C231" s="258"/>
      <c r="D231" s="243"/>
    </row>
    <row r="232" spans="1:4" ht="16.5">
      <c r="A232" s="205"/>
      <c r="B232" s="251"/>
      <c r="C232" s="258"/>
      <c r="D232" s="243"/>
    </row>
    <row r="233" spans="1:4" ht="15.75">
      <c r="A233" s="4"/>
      <c r="B233" s="251"/>
      <c r="C233" s="258"/>
      <c r="D233" s="243"/>
    </row>
    <row r="234" spans="1:4" ht="15.75">
      <c r="A234" s="253"/>
      <c r="B234" s="251"/>
      <c r="C234" s="258"/>
      <c r="D234" s="243"/>
    </row>
    <row r="235" spans="1:4" ht="15.75">
      <c r="A235" s="254"/>
      <c r="B235" s="251"/>
      <c r="C235" s="258"/>
      <c r="D235" s="243"/>
    </row>
    <row r="236" spans="1:4" ht="12.75">
      <c r="A236" s="4"/>
      <c r="B236" s="4"/>
      <c r="C236" s="4"/>
      <c r="D236" s="4"/>
    </row>
    <row r="237" spans="1:4" ht="12.75">
      <c r="A237" s="4"/>
      <c r="B237" s="4"/>
      <c r="C237" s="4"/>
      <c r="D237" s="4"/>
    </row>
    <row r="238" spans="1:4" ht="12.75">
      <c r="A238" s="4"/>
      <c r="B238" s="4"/>
      <c r="C238" s="4"/>
      <c r="D238" s="4"/>
    </row>
    <row r="239" spans="1:4" ht="12.75">
      <c r="A239" s="4"/>
      <c r="B239" s="4"/>
      <c r="C239" s="4"/>
      <c r="D239" s="4"/>
    </row>
    <row r="240" spans="1:4" ht="16.5">
      <c r="A240" s="4"/>
      <c r="B240" s="254"/>
      <c r="C240" s="203"/>
      <c r="D240" s="204"/>
    </row>
    <row r="241" spans="1:4" ht="16.5">
      <c r="A241" s="4"/>
      <c r="B241" s="196"/>
      <c r="C241" s="203"/>
      <c r="D241" s="204"/>
    </row>
    <row r="242" spans="1:4" ht="16.5">
      <c r="A242" s="4"/>
      <c r="B242" s="196"/>
      <c r="C242" s="203"/>
      <c r="D242" s="204"/>
    </row>
    <row r="243" spans="1:4" ht="16.5">
      <c r="A243" s="4"/>
      <c r="B243" s="256"/>
      <c r="C243" s="203"/>
      <c r="D243" s="204"/>
    </row>
    <row r="244" spans="1:4" ht="16.5">
      <c r="A244" s="4"/>
      <c r="B244" s="196"/>
      <c r="C244" s="203"/>
      <c r="D244" s="204"/>
    </row>
    <row r="245" spans="1:4" ht="16.5">
      <c r="A245" s="4"/>
      <c r="B245" s="196"/>
      <c r="C245" s="203"/>
      <c r="D245" s="204"/>
    </row>
    <row r="246" spans="1:4" ht="16.5">
      <c r="A246" s="4"/>
      <c r="B246" s="196"/>
      <c r="C246" s="203"/>
      <c r="D246" s="204"/>
    </row>
    <row r="247" spans="1:4" ht="16.5">
      <c r="A247" s="4"/>
      <c r="B247" s="196"/>
      <c r="C247" s="203"/>
      <c r="D247" s="204"/>
    </row>
    <row r="248" spans="1:4" ht="16.5">
      <c r="A248" s="4"/>
      <c r="B248" s="196"/>
      <c r="C248" s="203"/>
      <c r="D248" s="204"/>
    </row>
    <row r="249" spans="1:4" ht="12.75">
      <c r="A249" s="4"/>
      <c r="B249" s="4"/>
      <c r="C249" s="4"/>
      <c r="D249" s="4"/>
    </row>
    <row r="250" spans="1:4" ht="12.75">
      <c r="A250" s="4"/>
      <c r="B250" s="4"/>
      <c r="C250" s="4"/>
      <c r="D250" s="4"/>
    </row>
    <row r="251" spans="1:4" ht="12.75">
      <c r="A251" s="4"/>
      <c r="B251" s="4"/>
      <c r="C251" s="4"/>
      <c r="D251" s="4"/>
    </row>
    <row r="252" spans="1:4" ht="12.75">
      <c r="A252" s="4"/>
      <c r="B252" s="4"/>
      <c r="C252" s="4"/>
      <c r="D252" s="4"/>
    </row>
    <row r="253" spans="1:4" ht="12.75">
      <c r="A253" s="4"/>
      <c r="B253" s="4"/>
      <c r="C253" s="4"/>
      <c r="D253" s="4"/>
    </row>
    <row r="254" spans="1:4" ht="12.75">
      <c r="A254" s="4"/>
      <c r="B254" s="4"/>
      <c r="C254" s="4"/>
      <c r="D254" s="4"/>
    </row>
    <row r="255" spans="1:4" ht="12.75">
      <c r="A255" s="4"/>
      <c r="B255" s="4"/>
      <c r="C255" s="4"/>
      <c r="D255" s="4"/>
    </row>
    <row r="256" spans="1:4" ht="12.75">
      <c r="A256" s="4"/>
      <c r="B256" s="4"/>
      <c r="C256" s="4"/>
      <c r="D256" s="4"/>
    </row>
    <row r="257" spans="1:4" ht="12.75">
      <c r="A257" s="4"/>
      <c r="B257" s="4"/>
      <c r="C257" s="4"/>
      <c r="D257" s="4"/>
    </row>
    <row r="258" spans="1:4" ht="12.75">
      <c r="A258" s="4"/>
      <c r="B258" s="4"/>
      <c r="C258" s="4"/>
      <c r="D258" s="4"/>
    </row>
    <row r="259" spans="1:4" ht="12.75">
      <c r="A259" s="4"/>
      <c r="B259" s="4"/>
      <c r="C259" s="4"/>
      <c r="D259" s="4"/>
    </row>
    <row r="260" spans="1:4" ht="12.75">
      <c r="A260" s="4"/>
      <c r="B260" s="4"/>
      <c r="C260" s="4"/>
      <c r="D260" s="4"/>
    </row>
    <row r="261" spans="1:4" ht="12.75">
      <c r="A261" s="4"/>
      <c r="B261" s="4"/>
      <c r="C261" s="4"/>
      <c r="D261" s="4"/>
    </row>
    <row r="262" spans="1:4" ht="12.75">
      <c r="A262" s="4"/>
      <c r="B262" s="4"/>
      <c r="C262" s="4"/>
      <c r="D262" s="4"/>
    </row>
    <row r="263" spans="1:4" ht="12.75">
      <c r="A263" s="4"/>
      <c r="B263" s="4"/>
      <c r="C263" s="4"/>
      <c r="D263" s="4"/>
    </row>
    <row r="264" spans="1:4" ht="12.75">
      <c r="A264" s="4"/>
      <c r="B264" s="4"/>
      <c r="C264" s="4"/>
      <c r="D264" s="4"/>
    </row>
    <row r="265" spans="1:4" ht="12.75">
      <c r="A265" s="4"/>
      <c r="B265" s="4"/>
      <c r="C265" s="4"/>
      <c r="D265" s="4"/>
    </row>
    <row r="266" spans="1:4" ht="12.75">
      <c r="A266" s="4"/>
      <c r="B266" s="4"/>
      <c r="C266" s="4"/>
      <c r="D266" s="4"/>
    </row>
    <row r="267" spans="1:4" ht="12.75">
      <c r="A267" s="4"/>
      <c r="B267" s="4"/>
      <c r="C267" s="4"/>
      <c r="D267" s="4"/>
    </row>
    <row r="268" spans="1:4" ht="12.75">
      <c r="A268" s="4"/>
      <c r="B268" s="4"/>
      <c r="C268" s="4"/>
      <c r="D268" s="4"/>
    </row>
    <row r="269" spans="1:4" ht="12.75">
      <c r="A269" s="4"/>
      <c r="B269" s="4"/>
      <c r="C269" s="4"/>
      <c r="D269" s="4"/>
    </row>
  </sheetData>
  <mergeCells count="2">
    <mergeCell ref="A2:E2"/>
    <mergeCell ref="A1:E1"/>
  </mergeCells>
  <printOptions/>
  <pageMargins left="0.75" right="0.75" top="1" bottom="1" header="0.5" footer="0.5"/>
  <pageSetup fitToHeight="1" fitToWidth="1" horizontalDpi="600" verticalDpi="600" orientation="portrait" paperSize="122" scale="84" r:id="rId1"/>
  <headerFooter alignWithMargins="0">
    <oddHeader>&amp;C&amp;"Book Antiqua,Regular"&amp;12-21-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53"/>
  <sheetViews>
    <sheetView workbookViewId="0" topLeftCell="B1">
      <selection activeCell="H5" sqref="H5:M55"/>
    </sheetView>
  </sheetViews>
  <sheetFormatPr defaultColWidth="9.140625" defaultRowHeight="12.75"/>
  <cols>
    <col min="1" max="1" width="23.00390625" style="5" customWidth="1"/>
    <col min="2" max="2" width="12.421875" style="5" customWidth="1"/>
    <col min="3" max="3" width="41.421875" style="5" customWidth="1"/>
    <col min="4" max="4" width="18.8515625" style="5" customWidth="1"/>
    <col min="5" max="5" width="15.7109375" style="5" customWidth="1"/>
    <col min="6" max="16384" width="9.140625" style="5" customWidth="1"/>
  </cols>
  <sheetData>
    <row r="1" spans="1:25" ht="16.5" customHeight="1">
      <c r="A1" s="361" t="s">
        <v>132</v>
      </c>
      <c r="B1" s="361"/>
      <c r="C1" s="361"/>
      <c r="D1" s="361"/>
      <c r="E1" s="361"/>
      <c r="F1" s="4"/>
      <c r="G1" s="190"/>
      <c r="H1" s="190"/>
      <c r="I1" s="190"/>
      <c r="J1" s="190"/>
      <c r="K1" s="190"/>
      <c r="L1" s="190"/>
      <c r="M1" s="194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1:12" ht="16.5" customHeight="1">
      <c r="A2" s="361" t="str">
        <f>"JANUARY - "&amp;UPPER('Table 1'!$M$1)&amp;" "&amp;'Table 1'!$N$1&amp;" WITH THE CORRESPONDING PERIOD OF "&amp;'Table 1'!$O$1</f>
        <v>JANUARY - FEBRUARY  2020 WITH THE CORRESPONDING PERIOD OF 2019</v>
      </c>
      <c r="B2" s="361"/>
      <c r="C2" s="361"/>
      <c r="D2" s="361"/>
      <c r="E2" s="361"/>
      <c r="F2" s="196"/>
      <c r="G2" s="190"/>
      <c r="H2" s="190"/>
      <c r="I2" s="190"/>
      <c r="J2" s="190"/>
      <c r="K2" s="4"/>
      <c r="L2" s="4"/>
    </row>
    <row r="3" spans="1:12" ht="16.5">
      <c r="A3" s="191"/>
      <c r="B3" s="234"/>
      <c r="C3" s="191"/>
      <c r="D3" s="191"/>
      <c r="E3" s="190"/>
      <c r="F3" s="196"/>
      <c r="G3" s="190"/>
      <c r="H3" s="190"/>
      <c r="I3" s="190"/>
      <c r="J3" s="190"/>
      <c r="K3" s="4"/>
      <c r="L3" s="4"/>
    </row>
    <row r="4" spans="1:12" ht="15">
      <c r="A4" s="198" t="s">
        <v>34</v>
      </c>
      <c r="B4" s="262" t="s">
        <v>129</v>
      </c>
      <c r="C4" s="198" t="s">
        <v>130</v>
      </c>
      <c r="D4" s="198" t="s">
        <v>133</v>
      </c>
      <c r="E4" s="200"/>
      <c r="F4" s="200"/>
      <c r="G4" s="200"/>
      <c r="H4" s="200"/>
      <c r="I4" s="200"/>
      <c r="J4" s="200"/>
      <c r="K4" s="200"/>
      <c r="L4" s="4"/>
    </row>
    <row r="5" spans="1:13" ht="16.5">
      <c r="A5" s="201"/>
      <c r="B5" s="236"/>
      <c r="C5" s="4"/>
      <c r="D5" s="202">
        <f>'Table 1'!$N$1</f>
        <v>2020</v>
      </c>
      <c r="E5" s="202">
        <f>'Table 1'!$O$1</f>
        <v>2019</v>
      </c>
      <c r="F5" s="4"/>
      <c r="G5" s="200"/>
      <c r="H5" s="339" t="s">
        <v>177</v>
      </c>
      <c r="I5" s="339" t="s">
        <v>179</v>
      </c>
      <c r="J5" s="339" t="s">
        <v>182</v>
      </c>
      <c r="K5" s="339" t="s">
        <v>156</v>
      </c>
      <c r="L5" s="339" t="s">
        <v>165</v>
      </c>
      <c r="M5" s="339" t="s">
        <v>166</v>
      </c>
    </row>
    <row r="6" spans="2:13" ht="16.5">
      <c r="B6" s="292" t="str">
        <f aca="true" t="shared" si="0" ref="B6:E7">J6</f>
        <v>048</v>
      </c>
      <c r="C6" s="300" t="str">
        <f t="shared" si="0"/>
        <v>Cereal, Flour, Starch</v>
      </c>
      <c r="D6" s="300">
        <f t="shared" si="0"/>
        <v>885225</v>
      </c>
      <c r="E6" s="293">
        <f t="shared" si="0"/>
        <v>536074</v>
      </c>
      <c r="F6" s="203"/>
      <c r="G6" s="200"/>
      <c r="H6" s="340" t="s">
        <v>232</v>
      </c>
      <c r="I6" s="340" t="s">
        <v>75</v>
      </c>
      <c r="J6" s="340" t="s">
        <v>280</v>
      </c>
      <c r="K6" s="340" t="s">
        <v>281</v>
      </c>
      <c r="L6" s="341">
        <v>885225</v>
      </c>
      <c r="M6" s="341">
        <v>536074</v>
      </c>
    </row>
    <row r="7" spans="1:13" ht="16.5">
      <c r="A7" s="205"/>
      <c r="B7" s="294" t="str">
        <f t="shared" si="0"/>
        <v>098</v>
      </c>
      <c r="C7" s="301" t="str">
        <f t="shared" si="0"/>
        <v>Edible Products</v>
      </c>
      <c r="D7" s="301">
        <f t="shared" si="0"/>
        <v>202753</v>
      </c>
      <c r="E7" s="296">
        <f t="shared" si="0"/>
        <v>0</v>
      </c>
      <c r="F7" s="203"/>
      <c r="G7" s="200"/>
      <c r="H7" s="340" t="s">
        <v>232</v>
      </c>
      <c r="I7" s="340" t="s">
        <v>75</v>
      </c>
      <c r="J7" s="340" t="s">
        <v>261</v>
      </c>
      <c r="K7" s="340" t="s">
        <v>262</v>
      </c>
      <c r="L7" s="341">
        <v>202753</v>
      </c>
      <c r="M7" s="341">
        <v>0</v>
      </c>
    </row>
    <row r="8" spans="1:13" ht="16.5">
      <c r="A8" s="208"/>
      <c r="B8" s="294" t="str">
        <f aca="true" t="shared" si="1" ref="B8:E15">J8</f>
        <v>112</v>
      </c>
      <c r="C8" s="301" t="str">
        <f t="shared" si="1"/>
        <v>Alcoholic Beverages</v>
      </c>
      <c r="D8" s="301">
        <f t="shared" si="1"/>
        <v>226923</v>
      </c>
      <c r="E8" s="296">
        <f t="shared" si="1"/>
        <v>126786</v>
      </c>
      <c r="F8" s="203"/>
      <c r="G8" s="200"/>
      <c r="H8" s="340" t="s">
        <v>232</v>
      </c>
      <c r="I8" s="340" t="s">
        <v>75</v>
      </c>
      <c r="J8" s="340" t="s">
        <v>316</v>
      </c>
      <c r="K8" s="340" t="s">
        <v>317</v>
      </c>
      <c r="L8" s="341">
        <v>226923</v>
      </c>
      <c r="M8" s="341">
        <v>126786</v>
      </c>
    </row>
    <row r="9" spans="1:13" ht="16.5">
      <c r="A9" s="208"/>
      <c r="B9" s="294" t="str">
        <f t="shared" si="1"/>
        <v>333</v>
      </c>
      <c r="C9" s="301" t="str">
        <f t="shared" si="1"/>
        <v>Petroleum Crude</v>
      </c>
      <c r="D9" s="301">
        <f t="shared" si="1"/>
        <v>7463985</v>
      </c>
      <c r="E9" s="296">
        <f t="shared" si="1"/>
        <v>0</v>
      </c>
      <c r="F9" s="203"/>
      <c r="G9" s="200"/>
      <c r="H9" s="340" t="s">
        <v>232</v>
      </c>
      <c r="I9" s="340" t="s">
        <v>75</v>
      </c>
      <c r="J9" s="340" t="s">
        <v>336</v>
      </c>
      <c r="K9" s="340" t="s">
        <v>337</v>
      </c>
      <c r="L9" s="341">
        <v>7463985</v>
      </c>
      <c r="M9" s="341">
        <v>0</v>
      </c>
    </row>
    <row r="10" spans="1:13" ht="16.5">
      <c r="A10" s="211" t="str">
        <f>I6</f>
        <v>JAMAICA</v>
      </c>
      <c r="B10" s="294" t="str">
        <f t="shared" si="1"/>
        <v>512</v>
      </c>
      <c r="C10" s="301" t="str">
        <f t="shared" si="1"/>
        <v>Alcohols, Phenols</v>
      </c>
      <c r="D10" s="301">
        <f t="shared" si="1"/>
        <v>589100</v>
      </c>
      <c r="E10" s="296">
        <f t="shared" si="1"/>
        <v>1361706</v>
      </c>
      <c r="F10" s="203"/>
      <c r="G10" s="200"/>
      <c r="H10" s="340" t="s">
        <v>232</v>
      </c>
      <c r="I10" s="340" t="s">
        <v>75</v>
      </c>
      <c r="J10" s="340" t="s">
        <v>338</v>
      </c>
      <c r="K10" s="340" t="s">
        <v>339</v>
      </c>
      <c r="L10" s="341">
        <v>589100</v>
      </c>
      <c r="M10" s="341">
        <v>1361706</v>
      </c>
    </row>
    <row r="11" spans="1:13" ht="16.5">
      <c r="A11" s="192"/>
      <c r="B11" s="294" t="str">
        <f t="shared" si="1"/>
        <v>533</v>
      </c>
      <c r="C11" s="301" t="str">
        <f t="shared" si="1"/>
        <v>Pigments, Paints, Varnishes</v>
      </c>
      <c r="D11" s="301">
        <f t="shared" si="1"/>
        <v>255579</v>
      </c>
      <c r="E11" s="296">
        <f t="shared" si="1"/>
        <v>82939</v>
      </c>
      <c r="F11" s="209"/>
      <c r="G11" s="200"/>
      <c r="H11" s="340" t="s">
        <v>232</v>
      </c>
      <c r="I11" s="340" t="s">
        <v>75</v>
      </c>
      <c r="J11" s="340" t="s">
        <v>99</v>
      </c>
      <c r="K11" s="340" t="s">
        <v>303</v>
      </c>
      <c r="L11" s="341">
        <v>255579</v>
      </c>
      <c r="M11" s="341">
        <v>82939</v>
      </c>
    </row>
    <row r="12" spans="1:13" ht="16.5">
      <c r="A12" s="211"/>
      <c r="B12" s="294" t="str">
        <f t="shared" si="1"/>
        <v>542</v>
      </c>
      <c r="C12" s="301" t="str">
        <f t="shared" si="1"/>
        <v>Medicaments Including Vet. Med.</v>
      </c>
      <c r="D12" s="301">
        <f t="shared" si="1"/>
        <v>853579</v>
      </c>
      <c r="E12" s="296">
        <f t="shared" si="1"/>
        <v>1033474</v>
      </c>
      <c r="F12" s="209"/>
      <c r="G12" s="200"/>
      <c r="H12" s="340" t="s">
        <v>232</v>
      </c>
      <c r="I12" s="340" t="s">
        <v>75</v>
      </c>
      <c r="J12" s="340" t="s">
        <v>340</v>
      </c>
      <c r="K12" s="340" t="s">
        <v>341</v>
      </c>
      <c r="L12" s="341">
        <v>853579</v>
      </c>
      <c r="M12" s="341">
        <v>1033474</v>
      </c>
    </row>
    <row r="13" spans="1:13" ht="16.5">
      <c r="A13" s="212"/>
      <c r="B13" s="294" t="str">
        <f t="shared" si="1"/>
        <v>591</v>
      </c>
      <c r="C13" s="301" t="str">
        <f t="shared" si="1"/>
        <v>Disinfectants,Insecticides</v>
      </c>
      <c r="D13" s="301">
        <f t="shared" si="1"/>
        <v>316185</v>
      </c>
      <c r="E13" s="296">
        <f t="shared" si="1"/>
        <v>370287</v>
      </c>
      <c r="F13" s="209"/>
      <c r="G13" s="210"/>
      <c r="H13" s="340" t="s">
        <v>232</v>
      </c>
      <c r="I13" s="340" t="s">
        <v>75</v>
      </c>
      <c r="J13" s="340" t="s">
        <v>105</v>
      </c>
      <c r="K13" s="340" t="s">
        <v>342</v>
      </c>
      <c r="L13" s="341">
        <v>316185</v>
      </c>
      <c r="M13" s="341">
        <v>370287</v>
      </c>
    </row>
    <row r="14" spans="1:13" ht="16.5">
      <c r="A14" s="212"/>
      <c r="B14" s="294" t="str">
        <f t="shared" si="1"/>
        <v>692</v>
      </c>
      <c r="C14" s="301" t="str">
        <f t="shared" si="1"/>
        <v>Metal Containers</v>
      </c>
      <c r="D14" s="301">
        <f t="shared" si="1"/>
        <v>1280466</v>
      </c>
      <c r="E14" s="296">
        <f t="shared" si="1"/>
        <v>1687963</v>
      </c>
      <c r="F14" s="209"/>
      <c r="G14" s="210"/>
      <c r="H14" s="340" t="s">
        <v>232</v>
      </c>
      <c r="I14" s="340" t="s">
        <v>75</v>
      </c>
      <c r="J14" s="340" t="s">
        <v>343</v>
      </c>
      <c r="K14" s="340" t="s">
        <v>344</v>
      </c>
      <c r="L14" s="341">
        <v>1280466</v>
      </c>
      <c r="M14" s="341">
        <v>1687963</v>
      </c>
    </row>
    <row r="15" spans="1:13" ht="16.5">
      <c r="A15" s="212"/>
      <c r="B15" s="294" t="str">
        <f t="shared" si="1"/>
        <v>892</v>
      </c>
      <c r="C15" s="301" t="str">
        <f t="shared" si="1"/>
        <v>Printed Matter</v>
      </c>
      <c r="D15" s="301">
        <f t="shared" si="1"/>
        <v>1299847</v>
      </c>
      <c r="E15" s="296">
        <f t="shared" si="1"/>
        <v>1078544</v>
      </c>
      <c r="F15" s="209"/>
      <c r="G15" s="210"/>
      <c r="H15" s="340" t="s">
        <v>232</v>
      </c>
      <c r="I15" s="340" t="s">
        <v>75</v>
      </c>
      <c r="J15" s="340" t="s">
        <v>347</v>
      </c>
      <c r="K15" s="340" t="s">
        <v>348</v>
      </c>
      <c r="L15" s="341">
        <v>1299847</v>
      </c>
      <c r="M15" s="341">
        <v>1078544</v>
      </c>
    </row>
    <row r="16" spans="1:13" ht="16.5">
      <c r="A16" s="212"/>
      <c r="B16" s="213"/>
      <c r="C16" s="214"/>
      <c r="D16" s="215"/>
      <c r="E16" s="216"/>
      <c r="F16" s="209"/>
      <c r="G16" s="210"/>
      <c r="H16" s="340" t="s">
        <v>224</v>
      </c>
      <c r="I16" s="340" t="s">
        <v>42</v>
      </c>
      <c r="J16" s="340" t="s">
        <v>280</v>
      </c>
      <c r="K16" s="340" t="s">
        <v>281</v>
      </c>
      <c r="L16" s="341">
        <v>652413</v>
      </c>
      <c r="M16" s="341">
        <v>563702</v>
      </c>
    </row>
    <row r="17" spans="1:13" ht="16.5">
      <c r="A17" s="82"/>
      <c r="B17" s="294" t="str">
        <f>J16</f>
        <v>048</v>
      </c>
      <c r="C17" s="301" t="str">
        <f>K16</f>
        <v>Cereal, Flour, Starch</v>
      </c>
      <c r="D17" s="301">
        <f>L16</f>
        <v>652413</v>
      </c>
      <c r="E17" s="296">
        <f>M16</f>
        <v>563702</v>
      </c>
      <c r="F17" s="217"/>
      <c r="G17" s="204"/>
      <c r="H17" s="340" t="s">
        <v>224</v>
      </c>
      <c r="I17" s="340" t="s">
        <v>42</v>
      </c>
      <c r="J17" s="340" t="s">
        <v>316</v>
      </c>
      <c r="K17" s="340" t="s">
        <v>317</v>
      </c>
      <c r="L17" s="341">
        <v>3423740</v>
      </c>
      <c r="M17" s="341">
        <v>6661491</v>
      </c>
    </row>
    <row r="18" spans="1:13" ht="16.5">
      <c r="A18" s="202"/>
      <c r="B18" s="294" t="str">
        <f aca="true" t="shared" si="2" ref="B18:E26">J17</f>
        <v>112</v>
      </c>
      <c r="C18" s="301" t="str">
        <f t="shared" si="2"/>
        <v>Alcoholic Beverages</v>
      </c>
      <c r="D18" s="301">
        <f t="shared" si="2"/>
        <v>3423740</v>
      </c>
      <c r="E18" s="296">
        <f t="shared" si="2"/>
        <v>6661491</v>
      </c>
      <c r="F18" s="4"/>
      <c r="G18" s="4"/>
      <c r="H18" s="340" t="s">
        <v>224</v>
      </c>
      <c r="I18" s="340" t="s">
        <v>42</v>
      </c>
      <c r="J18" s="340" t="s">
        <v>349</v>
      </c>
      <c r="K18" s="340" t="s">
        <v>350</v>
      </c>
      <c r="L18" s="341">
        <v>411829</v>
      </c>
      <c r="M18" s="341">
        <v>344064</v>
      </c>
    </row>
    <row r="19" spans="1:13" ht="16.5">
      <c r="A19" s="202"/>
      <c r="B19" s="294" t="str">
        <f t="shared" si="2"/>
        <v>658</v>
      </c>
      <c r="C19" s="301" t="str">
        <f t="shared" si="2"/>
        <v>Made-Up Textile Articles</v>
      </c>
      <c r="D19" s="301">
        <f t="shared" si="2"/>
        <v>411829</v>
      </c>
      <c r="E19" s="296">
        <f t="shared" si="2"/>
        <v>344064</v>
      </c>
      <c r="F19" s="4"/>
      <c r="G19" s="4"/>
      <c r="H19" s="340" t="s">
        <v>224</v>
      </c>
      <c r="I19" s="340" t="s">
        <v>42</v>
      </c>
      <c r="J19" s="340" t="s">
        <v>351</v>
      </c>
      <c r="K19" s="340" t="s">
        <v>352</v>
      </c>
      <c r="L19" s="341">
        <v>567210</v>
      </c>
      <c r="M19" s="341">
        <v>2455</v>
      </c>
    </row>
    <row r="20" spans="1:13" ht="16.5">
      <c r="A20" s="202"/>
      <c r="B20" s="294" t="str">
        <f t="shared" si="2"/>
        <v>726</v>
      </c>
      <c r="C20" s="301" t="str">
        <f t="shared" si="2"/>
        <v>Printing, Binding Machinery</v>
      </c>
      <c r="D20" s="301">
        <f t="shared" si="2"/>
        <v>567210</v>
      </c>
      <c r="E20" s="296">
        <f t="shared" si="2"/>
        <v>2455</v>
      </c>
      <c r="F20" s="4"/>
      <c r="G20" s="4"/>
      <c r="H20" s="340" t="s">
        <v>224</v>
      </c>
      <c r="I20" s="340" t="s">
        <v>42</v>
      </c>
      <c r="J20" s="340" t="s">
        <v>353</v>
      </c>
      <c r="K20" s="340" t="s">
        <v>354</v>
      </c>
      <c r="L20" s="341">
        <v>2445170</v>
      </c>
      <c r="M20" s="341">
        <v>5000</v>
      </c>
    </row>
    <row r="21" spans="1:13" ht="16.5">
      <c r="A21" s="211" t="str">
        <f>I16</f>
        <v>UNITED STATES</v>
      </c>
      <c r="B21" s="294" t="str">
        <f t="shared" si="2"/>
        <v>745</v>
      </c>
      <c r="C21" s="301" t="str">
        <f t="shared" si="2"/>
        <v>Other Non-Electric Machinery</v>
      </c>
      <c r="D21" s="301">
        <f t="shared" si="2"/>
        <v>2445170</v>
      </c>
      <c r="E21" s="296">
        <f t="shared" si="2"/>
        <v>5000</v>
      </c>
      <c r="F21" s="4"/>
      <c r="G21" s="4"/>
      <c r="H21" s="340" t="s">
        <v>224</v>
      </c>
      <c r="I21" s="340" t="s">
        <v>42</v>
      </c>
      <c r="J21" s="340" t="s">
        <v>355</v>
      </c>
      <c r="K21" s="340" t="s">
        <v>356</v>
      </c>
      <c r="L21" s="341">
        <v>1389750</v>
      </c>
      <c r="M21" s="341">
        <v>1618060</v>
      </c>
    </row>
    <row r="22" spans="1:13" ht="16.5">
      <c r="A22" s="202"/>
      <c r="B22" s="294" t="str">
        <f t="shared" si="2"/>
        <v>772</v>
      </c>
      <c r="C22" s="301" t="str">
        <f t="shared" si="2"/>
        <v>Electric Switches Fuses</v>
      </c>
      <c r="D22" s="301">
        <f t="shared" si="2"/>
        <v>1389750</v>
      </c>
      <c r="E22" s="296">
        <f t="shared" si="2"/>
        <v>1618060</v>
      </c>
      <c r="F22" s="4"/>
      <c r="G22" s="4"/>
      <c r="H22" s="340" t="s">
        <v>224</v>
      </c>
      <c r="I22" s="340" t="s">
        <v>42</v>
      </c>
      <c r="J22" s="340" t="s">
        <v>430</v>
      </c>
      <c r="K22" s="340" t="s">
        <v>431</v>
      </c>
      <c r="L22" s="341">
        <v>361399</v>
      </c>
      <c r="M22" s="341">
        <v>4400</v>
      </c>
    </row>
    <row r="23" spans="1:13" ht="16.5">
      <c r="A23" s="202"/>
      <c r="B23" s="294" t="str">
        <f t="shared" si="2"/>
        <v>785</v>
      </c>
      <c r="C23" s="301" t="str">
        <f t="shared" si="2"/>
        <v>Motor Cycles; Cycles</v>
      </c>
      <c r="D23" s="301">
        <f t="shared" si="2"/>
        <v>361399</v>
      </c>
      <c r="E23" s="296">
        <f t="shared" si="2"/>
        <v>4400</v>
      </c>
      <c r="F23" s="4"/>
      <c r="G23" s="4"/>
      <c r="H23" s="340" t="s">
        <v>224</v>
      </c>
      <c r="I23" s="340" t="s">
        <v>42</v>
      </c>
      <c r="J23" s="340" t="s">
        <v>357</v>
      </c>
      <c r="K23" s="340" t="s">
        <v>358</v>
      </c>
      <c r="L23" s="341">
        <v>1632600</v>
      </c>
      <c r="M23" s="341">
        <v>3943270</v>
      </c>
    </row>
    <row r="24" spans="1:13" ht="16.5">
      <c r="A24" s="202"/>
      <c r="B24" s="294" t="str">
        <f t="shared" si="2"/>
        <v>793</v>
      </c>
      <c r="C24" s="301" t="str">
        <f t="shared" si="2"/>
        <v>Ships And Boats</v>
      </c>
      <c r="D24" s="301">
        <f t="shared" si="2"/>
        <v>1632600</v>
      </c>
      <c r="E24" s="296">
        <f t="shared" si="2"/>
        <v>3943270</v>
      </c>
      <c r="F24" s="4"/>
      <c r="G24" s="4"/>
      <c r="H24" s="340" t="s">
        <v>224</v>
      </c>
      <c r="I24" s="340" t="s">
        <v>42</v>
      </c>
      <c r="J24" s="340" t="s">
        <v>359</v>
      </c>
      <c r="K24" s="340" t="s">
        <v>360</v>
      </c>
      <c r="L24" s="341">
        <v>820721</v>
      </c>
      <c r="M24" s="341">
        <v>698581</v>
      </c>
    </row>
    <row r="25" spans="1:13" ht="16.5">
      <c r="A25" s="202"/>
      <c r="B25" s="294" t="str">
        <f t="shared" si="2"/>
        <v>874</v>
      </c>
      <c r="C25" s="301" t="str">
        <f t="shared" si="2"/>
        <v>Measuring Checking Instruments</v>
      </c>
      <c r="D25" s="301">
        <f t="shared" si="2"/>
        <v>820721</v>
      </c>
      <c r="E25" s="296">
        <f t="shared" si="2"/>
        <v>698581</v>
      </c>
      <c r="F25" s="4"/>
      <c r="G25" s="4"/>
      <c r="H25" s="340" t="s">
        <v>224</v>
      </c>
      <c r="I25" s="340" t="s">
        <v>42</v>
      </c>
      <c r="J25" s="340" t="s">
        <v>361</v>
      </c>
      <c r="K25" s="340" t="s">
        <v>362</v>
      </c>
      <c r="L25" s="341">
        <v>343758</v>
      </c>
      <c r="M25" s="341">
        <v>211640</v>
      </c>
    </row>
    <row r="26" spans="1:13" ht="16.5">
      <c r="A26" s="202"/>
      <c r="B26" s="294" t="str">
        <f t="shared" si="2"/>
        <v>971</v>
      </c>
      <c r="C26" s="301" t="str">
        <f t="shared" si="2"/>
        <v>Non-Monetary Gold</v>
      </c>
      <c r="D26" s="301">
        <f t="shared" si="2"/>
        <v>343758</v>
      </c>
      <c r="E26" s="296">
        <f t="shared" si="2"/>
        <v>211640</v>
      </c>
      <c r="F26" s="4"/>
      <c r="G26" s="4"/>
      <c r="H26" s="340" t="s">
        <v>239</v>
      </c>
      <c r="I26" s="340" t="s">
        <v>240</v>
      </c>
      <c r="J26" s="340" t="s">
        <v>280</v>
      </c>
      <c r="K26" s="340" t="s">
        <v>281</v>
      </c>
      <c r="L26" s="341">
        <v>420975</v>
      </c>
      <c r="M26" s="341">
        <v>304218</v>
      </c>
    </row>
    <row r="27" spans="1:13" ht="16.5">
      <c r="A27" s="202"/>
      <c r="B27" s="213"/>
      <c r="C27" s="218"/>
      <c r="D27" s="219"/>
      <c r="E27" s="220"/>
      <c r="F27" s="4"/>
      <c r="G27" s="201"/>
      <c r="H27" s="340" t="s">
        <v>239</v>
      </c>
      <c r="I27" s="340" t="s">
        <v>240</v>
      </c>
      <c r="J27" s="340" t="s">
        <v>95</v>
      </c>
      <c r="K27" s="340" t="s">
        <v>365</v>
      </c>
      <c r="L27" s="341">
        <v>1636366</v>
      </c>
      <c r="M27" s="341">
        <v>1350774</v>
      </c>
    </row>
    <row r="28" spans="1:13" ht="16.5">
      <c r="A28" s="82"/>
      <c r="B28" s="294" t="str">
        <f>J26</f>
        <v>048</v>
      </c>
      <c r="C28" s="301" t="str">
        <f>K26</f>
        <v>Cereal, Flour, Starch</v>
      </c>
      <c r="D28" s="295">
        <f>L26</f>
        <v>420975</v>
      </c>
      <c r="E28" s="296">
        <f>M26</f>
        <v>304218</v>
      </c>
      <c r="F28" s="217"/>
      <c r="G28" s="204"/>
      <c r="H28" s="340" t="s">
        <v>239</v>
      </c>
      <c r="I28" s="340" t="s">
        <v>240</v>
      </c>
      <c r="J28" s="340" t="s">
        <v>261</v>
      </c>
      <c r="K28" s="340" t="s">
        <v>262</v>
      </c>
      <c r="L28" s="341">
        <v>126751</v>
      </c>
      <c r="M28" s="341">
        <v>91963</v>
      </c>
    </row>
    <row r="29" spans="1:13" ht="16.5">
      <c r="A29" s="202"/>
      <c r="B29" s="294" t="str">
        <f aca="true" t="shared" si="3" ref="B29:E37">J27</f>
        <v>091</v>
      </c>
      <c r="C29" s="301" t="str">
        <f t="shared" si="3"/>
        <v>Margarine And Shortening</v>
      </c>
      <c r="D29" s="295">
        <f t="shared" si="3"/>
        <v>1636366</v>
      </c>
      <c r="E29" s="296">
        <f t="shared" si="3"/>
        <v>1350774</v>
      </c>
      <c r="F29" s="203"/>
      <c r="G29" s="204"/>
      <c r="H29" s="340" t="s">
        <v>239</v>
      </c>
      <c r="I29" s="340" t="s">
        <v>240</v>
      </c>
      <c r="J29" s="340" t="s">
        <v>316</v>
      </c>
      <c r="K29" s="340" t="s">
        <v>317</v>
      </c>
      <c r="L29" s="341">
        <v>147264</v>
      </c>
      <c r="M29" s="341">
        <v>126650</v>
      </c>
    </row>
    <row r="30" spans="1:13" ht="16.5">
      <c r="A30" s="202"/>
      <c r="B30" s="294" t="str">
        <f t="shared" si="3"/>
        <v>098</v>
      </c>
      <c r="C30" s="301" t="str">
        <f t="shared" si="3"/>
        <v>Edible Products</v>
      </c>
      <c r="D30" s="295">
        <f t="shared" si="3"/>
        <v>126751</v>
      </c>
      <c r="E30" s="296">
        <f t="shared" si="3"/>
        <v>91963</v>
      </c>
      <c r="F30" s="209"/>
      <c r="G30" s="221"/>
      <c r="H30" s="340" t="s">
        <v>239</v>
      </c>
      <c r="I30" s="340" t="s">
        <v>240</v>
      </c>
      <c r="J30" s="340" t="s">
        <v>366</v>
      </c>
      <c r="K30" s="340" t="s">
        <v>367</v>
      </c>
      <c r="L30" s="341">
        <v>192422</v>
      </c>
      <c r="M30" s="341">
        <v>231789</v>
      </c>
    </row>
    <row r="31" spans="1:13" ht="16.5">
      <c r="A31" s="202"/>
      <c r="B31" s="294" t="str">
        <f t="shared" si="3"/>
        <v>112</v>
      </c>
      <c r="C31" s="301" t="str">
        <f t="shared" si="3"/>
        <v>Alcoholic Beverages</v>
      </c>
      <c r="D31" s="295">
        <f t="shared" si="3"/>
        <v>147264</v>
      </c>
      <c r="E31" s="296">
        <f t="shared" si="3"/>
        <v>126650</v>
      </c>
      <c r="F31" s="209"/>
      <c r="G31" s="221"/>
      <c r="H31" s="340" t="s">
        <v>239</v>
      </c>
      <c r="I31" s="340" t="s">
        <v>240</v>
      </c>
      <c r="J31" s="340" t="s">
        <v>340</v>
      </c>
      <c r="K31" s="340" t="s">
        <v>341</v>
      </c>
      <c r="L31" s="341">
        <v>1092895</v>
      </c>
      <c r="M31" s="341">
        <v>851458</v>
      </c>
    </row>
    <row r="32" spans="1:13" ht="16.5">
      <c r="A32" s="211" t="str">
        <f>I26</f>
        <v>TRINIDAD &amp; TOB.</v>
      </c>
      <c r="B32" s="294" t="str">
        <f t="shared" si="3"/>
        <v>421</v>
      </c>
      <c r="C32" s="301" t="str">
        <f t="shared" si="3"/>
        <v>Fixed Vegetable Oils And Fat, Soft</v>
      </c>
      <c r="D32" s="295">
        <f t="shared" si="3"/>
        <v>192422</v>
      </c>
      <c r="E32" s="296">
        <f t="shared" si="3"/>
        <v>231789</v>
      </c>
      <c r="F32" s="209"/>
      <c r="G32" s="221"/>
      <c r="H32" s="340" t="s">
        <v>239</v>
      </c>
      <c r="I32" s="340" t="s">
        <v>240</v>
      </c>
      <c r="J32" s="340" t="s">
        <v>432</v>
      </c>
      <c r="K32" s="340" t="s">
        <v>433</v>
      </c>
      <c r="L32" s="341">
        <v>215852</v>
      </c>
      <c r="M32" s="341">
        <v>8858</v>
      </c>
    </row>
    <row r="33" spans="1:13" ht="16.5">
      <c r="A33" s="202"/>
      <c r="B33" s="294" t="str">
        <f t="shared" si="3"/>
        <v>542</v>
      </c>
      <c r="C33" s="301" t="str">
        <f t="shared" si="3"/>
        <v>Medicaments Including Vet. Med.</v>
      </c>
      <c r="D33" s="295">
        <f t="shared" si="3"/>
        <v>1092895</v>
      </c>
      <c r="E33" s="296">
        <f t="shared" si="3"/>
        <v>851458</v>
      </c>
      <c r="F33" s="209"/>
      <c r="G33" s="221"/>
      <c r="H33" s="340" t="s">
        <v>239</v>
      </c>
      <c r="I33" s="340" t="s">
        <v>240</v>
      </c>
      <c r="J33" s="340" t="s">
        <v>105</v>
      </c>
      <c r="K33" s="340" t="s">
        <v>342</v>
      </c>
      <c r="L33" s="341">
        <v>961306</v>
      </c>
      <c r="M33" s="341">
        <v>567969</v>
      </c>
    </row>
    <row r="34" spans="1:13" ht="16.5">
      <c r="A34" s="202"/>
      <c r="B34" s="294" t="str">
        <f t="shared" si="3"/>
        <v>553</v>
      </c>
      <c r="C34" s="301" t="str">
        <f t="shared" si="3"/>
        <v>Perfumery, Cosmetics</v>
      </c>
      <c r="D34" s="295">
        <f t="shared" si="3"/>
        <v>215852</v>
      </c>
      <c r="E34" s="296">
        <f t="shared" si="3"/>
        <v>8858</v>
      </c>
      <c r="F34" s="209"/>
      <c r="G34" s="221"/>
      <c r="H34" s="340" t="s">
        <v>239</v>
      </c>
      <c r="I34" s="340" t="s">
        <v>240</v>
      </c>
      <c r="J34" s="340" t="s">
        <v>343</v>
      </c>
      <c r="K34" s="340" t="s">
        <v>344</v>
      </c>
      <c r="L34" s="341">
        <v>789688</v>
      </c>
      <c r="M34" s="341">
        <v>239605</v>
      </c>
    </row>
    <row r="35" spans="1:13" ht="16.5">
      <c r="A35" s="202"/>
      <c r="B35" s="294" t="str">
        <f t="shared" si="3"/>
        <v>591</v>
      </c>
      <c r="C35" s="301" t="str">
        <f t="shared" si="3"/>
        <v>Disinfectants,Insecticides</v>
      </c>
      <c r="D35" s="295">
        <f t="shared" si="3"/>
        <v>961306</v>
      </c>
      <c r="E35" s="296">
        <f t="shared" si="3"/>
        <v>567969</v>
      </c>
      <c r="F35" s="209"/>
      <c r="G35" s="221"/>
      <c r="H35" s="340" t="s">
        <v>239</v>
      </c>
      <c r="I35" s="340" t="s">
        <v>240</v>
      </c>
      <c r="J35" s="340" t="s">
        <v>347</v>
      </c>
      <c r="K35" s="340" t="s">
        <v>348</v>
      </c>
      <c r="L35" s="341">
        <v>290063</v>
      </c>
      <c r="M35" s="341">
        <v>216140</v>
      </c>
    </row>
    <row r="36" spans="1:13" ht="16.5">
      <c r="A36" s="202"/>
      <c r="B36" s="294" t="str">
        <f t="shared" si="3"/>
        <v>692</v>
      </c>
      <c r="C36" s="301" t="str">
        <f t="shared" si="3"/>
        <v>Metal Containers</v>
      </c>
      <c r="D36" s="295">
        <f t="shared" si="3"/>
        <v>789688</v>
      </c>
      <c r="E36" s="296">
        <f t="shared" si="3"/>
        <v>239605</v>
      </c>
      <c r="F36" s="209"/>
      <c r="G36" s="221"/>
      <c r="H36" s="340" t="s">
        <v>230</v>
      </c>
      <c r="I36" s="340" t="s">
        <v>72</v>
      </c>
      <c r="J36" s="340" t="s">
        <v>310</v>
      </c>
      <c r="K36" s="340" t="s">
        <v>311</v>
      </c>
      <c r="L36" s="341">
        <v>104528</v>
      </c>
      <c r="M36" s="341">
        <v>39576</v>
      </c>
    </row>
    <row r="37" spans="1:13" ht="16.5">
      <c r="A37" s="202"/>
      <c r="B37" s="294" t="str">
        <f t="shared" si="3"/>
        <v>892</v>
      </c>
      <c r="C37" s="301" t="str">
        <f t="shared" si="3"/>
        <v>Printed Matter</v>
      </c>
      <c r="D37" s="295">
        <f t="shared" si="3"/>
        <v>290063</v>
      </c>
      <c r="E37" s="296">
        <f t="shared" si="3"/>
        <v>216140</v>
      </c>
      <c r="F37" s="209"/>
      <c r="G37" s="221"/>
      <c r="H37" s="340" t="s">
        <v>230</v>
      </c>
      <c r="I37" s="340" t="s">
        <v>72</v>
      </c>
      <c r="J37" s="340" t="s">
        <v>368</v>
      </c>
      <c r="K37" s="340" t="s">
        <v>369</v>
      </c>
      <c r="L37" s="341">
        <v>373680</v>
      </c>
      <c r="M37" s="341">
        <v>455853</v>
      </c>
    </row>
    <row r="38" spans="1:13" ht="16.5">
      <c r="A38" s="202"/>
      <c r="B38" s="213"/>
      <c r="C38" s="209"/>
      <c r="D38" s="222"/>
      <c r="E38" s="223"/>
      <c r="F38" s="209"/>
      <c r="G38" s="221"/>
      <c r="H38" s="340" t="s">
        <v>230</v>
      </c>
      <c r="I38" s="340" t="s">
        <v>72</v>
      </c>
      <c r="J38" s="340" t="s">
        <v>434</v>
      </c>
      <c r="K38" s="340" t="s">
        <v>435</v>
      </c>
      <c r="L38" s="341">
        <v>98132</v>
      </c>
      <c r="M38" s="341">
        <v>54237</v>
      </c>
    </row>
    <row r="39" spans="1:13" ht="16.5">
      <c r="A39" s="82"/>
      <c r="B39" s="294" t="str">
        <f>J36</f>
        <v>022</v>
      </c>
      <c r="C39" s="301" t="str">
        <f>K36</f>
        <v>Milk And Cream</v>
      </c>
      <c r="D39" s="295">
        <f>L36</f>
        <v>104528</v>
      </c>
      <c r="E39" s="296">
        <f>M36</f>
        <v>39576</v>
      </c>
      <c r="F39" s="203"/>
      <c r="G39" s="204"/>
      <c r="H39" s="340" t="s">
        <v>230</v>
      </c>
      <c r="I39" s="340" t="s">
        <v>72</v>
      </c>
      <c r="J39" s="340" t="s">
        <v>280</v>
      </c>
      <c r="K39" s="340" t="s">
        <v>281</v>
      </c>
      <c r="L39" s="341">
        <v>522910</v>
      </c>
      <c r="M39" s="341">
        <v>301267</v>
      </c>
    </row>
    <row r="40" spans="1:13" ht="16.5">
      <c r="A40" s="224"/>
      <c r="B40" s="294" t="str">
        <f aca="true" t="shared" si="4" ref="B40:E48">J37</f>
        <v>046</v>
      </c>
      <c r="C40" s="301" t="str">
        <f t="shared" si="4"/>
        <v>Meals Flour, Wheat, Meslin</v>
      </c>
      <c r="D40" s="295">
        <f t="shared" si="4"/>
        <v>373680</v>
      </c>
      <c r="E40" s="296">
        <f t="shared" si="4"/>
        <v>455853</v>
      </c>
      <c r="F40" s="203"/>
      <c r="G40" s="204"/>
      <c r="H40" s="340" t="s">
        <v>230</v>
      </c>
      <c r="I40" s="340" t="s">
        <v>72</v>
      </c>
      <c r="J40" s="340" t="s">
        <v>95</v>
      </c>
      <c r="K40" s="340" t="s">
        <v>365</v>
      </c>
      <c r="L40" s="341">
        <v>93179</v>
      </c>
      <c r="M40" s="341">
        <v>202469</v>
      </c>
    </row>
    <row r="41" spans="1:13" ht="16.5">
      <c r="A41" s="225"/>
      <c r="B41" s="294" t="str">
        <f t="shared" si="4"/>
        <v>047</v>
      </c>
      <c r="C41" s="301" t="str">
        <f t="shared" si="4"/>
        <v>Other Cereals, Meals, Flours</v>
      </c>
      <c r="D41" s="295">
        <f t="shared" si="4"/>
        <v>98132</v>
      </c>
      <c r="E41" s="296">
        <f t="shared" si="4"/>
        <v>54237</v>
      </c>
      <c r="F41" s="203"/>
      <c r="G41" s="204"/>
      <c r="H41" s="340" t="s">
        <v>230</v>
      </c>
      <c r="I41" s="340" t="s">
        <v>72</v>
      </c>
      <c r="J41" s="340" t="s">
        <v>99</v>
      </c>
      <c r="K41" s="340" t="s">
        <v>303</v>
      </c>
      <c r="L41" s="341">
        <v>405976</v>
      </c>
      <c r="M41" s="341">
        <v>583483</v>
      </c>
    </row>
    <row r="42" spans="1:13" ht="16.5">
      <c r="A42" s="225"/>
      <c r="B42" s="294" t="str">
        <f t="shared" si="4"/>
        <v>048</v>
      </c>
      <c r="C42" s="301" t="str">
        <f t="shared" si="4"/>
        <v>Cereal, Flour, Starch</v>
      </c>
      <c r="D42" s="295">
        <f t="shared" si="4"/>
        <v>522910</v>
      </c>
      <c r="E42" s="296">
        <f t="shared" si="4"/>
        <v>301267</v>
      </c>
      <c r="F42" s="203"/>
      <c r="G42" s="204"/>
      <c r="H42" s="340" t="s">
        <v>230</v>
      </c>
      <c r="I42" s="340" t="s">
        <v>72</v>
      </c>
      <c r="J42" s="340" t="s">
        <v>265</v>
      </c>
      <c r="K42" s="340" t="s">
        <v>266</v>
      </c>
      <c r="L42" s="341">
        <v>84957</v>
      </c>
      <c r="M42" s="341">
        <v>306184</v>
      </c>
    </row>
    <row r="43" spans="1:13" ht="16.5">
      <c r="A43" s="211" t="str">
        <f>I36</f>
        <v>GUYANA</v>
      </c>
      <c r="B43" s="294" t="str">
        <f t="shared" si="4"/>
        <v>091</v>
      </c>
      <c r="C43" s="301" t="str">
        <f t="shared" si="4"/>
        <v>Margarine And Shortening</v>
      </c>
      <c r="D43" s="295">
        <f t="shared" si="4"/>
        <v>93179</v>
      </c>
      <c r="E43" s="296">
        <f t="shared" si="4"/>
        <v>202469</v>
      </c>
      <c r="F43" s="203"/>
      <c r="G43" s="204"/>
      <c r="H43" s="340" t="s">
        <v>230</v>
      </c>
      <c r="I43" s="340" t="s">
        <v>72</v>
      </c>
      <c r="J43" s="340" t="s">
        <v>370</v>
      </c>
      <c r="K43" s="340" t="s">
        <v>371</v>
      </c>
      <c r="L43" s="341">
        <v>5094618</v>
      </c>
      <c r="M43" s="341">
        <v>6637013</v>
      </c>
    </row>
    <row r="44" spans="1:13" ht="16.5">
      <c r="A44" s="225"/>
      <c r="B44" s="294" t="str">
        <f t="shared" si="4"/>
        <v>533</v>
      </c>
      <c r="C44" s="301" t="str">
        <f t="shared" si="4"/>
        <v>Pigments, Paints, Varnishes</v>
      </c>
      <c r="D44" s="295">
        <f t="shared" si="4"/>
        <v>405976</v>
      </c>
      <c r="E44" s="296">
        <f t="shared" si="4"/>
        <v>583483</v>
      </c>
      <c r="F44" s="203"/>
      <c r="G44" s="204"/>
      <c r="H44" s="340" t="s">
        <v>230</v>
      </c>
      <c r="I44" s="340" t="s">
        <v>72</v>
      </c>
      <c r="J44" s="340" t="s">
        <v>347</v>
      </c>
      <c r="K44" s="340" t="s">
        <v>348</v>
      </c>
      <c r="L44" s="341">
        <v>322293</v>
      </c>
      <c r="M44" s="341">
        <v>552999</v>
      </c>
    </row>
    <row r="45" spans="1:13" ht="16.5">
      <c r="A45" s="225"/>
      <c r="B45" s="294" t="str">
        <f t="shared" si="4"/>
        <v>642</v>
      </c>
      <c r="C45" s="301" t="str">
        <f t="shared" si="4"/>
        <v>Articles Of Paper</v>
      </c>
      <c r="D45" s="295">
        <f t="shared" si="4"/>
        <v>84957</v>
      </c>
      <c r="E45" s="296">
        <f t="shared" si="4"/>
        <v>306184</v>
      </c>
      <c r="F45" s="203"/>
      <c r="G45" s="204"/>
      <c r="H45" s="340" t="s">
        <v>230</v>
      </c>
      <c r="I45" s="340" t="s">
        <v>72</v>
      </c>
      <c r="J45" s="340" t="s">
        <v>276</v>
      </c>
      <c r="K45" s="340" t="s">
        <v>277</v>
      </c>
      <c r="L45" s="341">
        <v>122493</v>
      </c>
      <c r="M45" s="341">
        <v>125184</v>
      </c>
    </row>
    <row r="46" spans="1:13" ht="16.5">
      <c r="A46" s="225"/>
      <c r="B46" s="294" t="str">
        <f t="shared" si="4"/>
        <v>661</v>
      </c>
      <c r="C46" s="301" t="str">
        <f t="shared" si="4"/>
        <v>Lime, Cement</v>
      </c>
      <c r="D46" s="295">
        <f t="shared" si="4"/>
        <v>5094618</v>
      </c>
      <c r="E46" s="296">
        <f t="shared" si="4"/>
        <v>6637013</v>
      </c>
      <c r="F46" s="209"/>
      <c r="G46" s="221"/>
      <c r="H46" s="340" t="s">
        <v>209</v>
      </c>
      <c r="I46" s="340" t="s">
        <v>39</v>
      </c>
      <c r="J46" s="340" t="s">
        <v>280</v>
      </c>
      <c r="K46" s="340" t="s">
        <v>281</v>
      </c>
      <c r="L46" s="341">
        <v>110760</v>
      </c>
      <c r="M46" s="341">
        <v>108902</v>
      </c>
    </row>
    <row r="47" spans="1:13" ht="16.5">
      <c r="A47" s="225"/>
      <c r="B47" s="294" t="str">
        <f t="shared" si="4"/>
        <v>892</v>
      </c>
      <c r="C47" s="301" t="str">
        <f t="shared" si="4"/>
        <v>Printed Matter</v>
      </c>
      <c r="D47" s="295">
        <f t="shared" si="4"/>
        <v>322293</v>
      </c>
      <c r="E47" s="296">
        <f t="shared" si="4"/>
        <v>552999</v>
      </c>
      <c r="F47" s="228"/>
      <c r="G47" s="227"/>
      <c r="H47" s="340" t="s">
        <v>209</v>
      </c>
      <c r="I47" s="340" t="s">
        <v>39</v>
      </c>
      <c r="J47" s="340" t="s">
        <v>316</v>
      </c>
      <c r="K47" s="340" t="s">
        <v>317</v>
      </c>
      <c r="L47" s="341">
        <v>1964384</v>
      </c>
      <c r="M47" s="341">
        <v>2311202</v>
      </c>
    </row>
    <row r="48" spans="1:13" ht="16.5">
      <c r="A48" s="225"/>
      <c r="B48" s="294" t="str">
        <f t="shared" si="4"/>
        <v>893</v>
      </c>
      <c r="C48" s="301" t="str">
        <f t="shared" si="4"/>
        <v>Articles Of Plastic</v>
      </c>
      <c r="D48" s="295">
        <f t="shared" si="4"/>
        <v>122493</v>
      </c>
      <c r="E48" s="296">
        <f t="shared" si="4"/>
        <v>125184</v>
      </c>
      <c r="F48" s="229"/>
      <c r="G48" s="195"/>
      <c r="H48" s="340" t="s">
        <v>209</v>
      </c>
      <c r="I48" s="340" t="s">
        <v>39</v>
      </c>
      <c r="J48" s="340" t="s">
        <v>374</v>
      </c>
      <c r="K48" s="340" t="s">
        <v>375</v>
      </c>
      <c r="L48" s="341">
        <v>1476000</v>
      </c>
      <c r="M48" s="341">
        <v>1404000</v>
      </c>
    </row>
    <row r="49" spans="1:13" ht="16.5">
      <c r="A49" s="225"/>
      <c r="B49" s="213"/>
      <c r="C49" s="230"/>
      <c r="D49" s="231"/>
      <c r="E49" s="232"/>
      <c r="F49" s="229"/>
      <c r="G49" s="233"/>
      <c r="H49" s="340" t="s">
        <v>209</v>
      </c>
      <c r="I49" s="340" t="s">
        <v>39</v>
      </c>
      <c r="J49" s="340" t="s">
        <v>376</v>
      </c>
      <c r="K49" s="340" t="s">
        <v>377</v>
      </c>
      <c r="L49" s="341">
        <v>40000</v>
      </c>
      <c r="M49" s="341">
        <v>60000</v>
      </c>
    </row>
    <row r="50" spans="1:13" ht="16.5">
      <c r="A50" s="82"/>
      <c r="B50" s="294" t="str">
        <f>J46</f>
        <v>048</v>
      </c>
      <c r="C50" s="301" t="str">
        <f>K46</f>
        <v>Cereal, Flour, Starch</v>
      </c>
      <c r="D50" s="295">
        <f>L46</f>
        <v>110760</v>
      </c>
      <c r="E50" s="296">
        <f>M46</f>
        <v>108902</v>
      </c>
      <c r="F50" s="217"/>
      <c r="G50" s="204"/>
      <c r="H50" s="340" t="s">
        <v>209</v>
      </c>
      <c r="I50" s="340" t="s">
        <v>39</v>
      </c>
      <c r="J50" s="340" t="s">
        <v>265</v>
      </c>
      <c r="K50" s="340" t="s">
        <v>266</v>
      </c>
      <c r="L50" s="341">
        <v>480000</v>
      </c>
      <c r="M50" s="341">
        <v>300000</v>
      </c>
    </row>
    <row r="51" spans="1:13" ht="16.5">
      <c r="A51" s="225"/>
      <c r="B51" s="294" t="str">
        <f aca="true" t="shared" si="5" ref="B51:E59">J47</f>
        <v>112</v>
      </c>
      <c r="C51" s="301" t="str">
        <f t="shared" si="5"/>
        <v>Alcoholic Beverages</v>
      </c>
      <c r="D51" s="295">
        <f t="shared" si="5"/>
        <v>1964384</v>
      </c>
      <c r="E51" s="296">
        <f t="shared" si="5"/>
        <v>2311202</v>
      </c>
      <c r="F51" s="217"/>
      <c r="G51" s="204"/>
      <c r="H51" s="340" t="s">
        <v>209</v>
      </c>
      <c r="I51" s="340" t="s">
        <v>39</v>
      </c>
      <c r="J51" s="340" t="s">
        <v>291</v>
      </c>
      <c r="K51" s="340" t="s">
        <v>292</v>
      </c>
      <c r="L51" s="341">
        <v>180000</v>
      </c>
      <c r="M51" s="341">
        <v>2</v>
      </c>
    </row>
    <row r="52" spans="1:13" ht="16.5">
      <c r="A52" s="200"/>
      <c r="B52" s="294" t="str">
        <f t="shared" si="5"/>
        <v>282</v>
      </c>
      <c r="C52" s="301" t="str">
        <f t="shared" si="5"/>
        <v>Ferrous Waste And Scrap</v>
      </c>
      <c r="D52" s="295">
        <f t="shared" si="5"/>
        <v>1476000</v>
      </c>
      <c r="E52" s="296">
        <f t="shared" si="5"/>
        <v>1404000</v>
      </c>
      <c r="F52" s="217"/>
      <c r="G52" s="204"/>
      <c r="H52" s="340" t="s">
        <v>209</v>
      </c>
      <c r="I52" s="340" t="s">
        <v>39</v>
      </c>
      <c r="J52" s="340" t="s">
        <v>436</v>
      </c>
      <c r="K52" s="340" t="s">
        <v>437</v>
      </c>
      <c r="L52" s="341">
        <v>1000000</v>
      </c>
      <c r="M52" s="341">
        <v>0</v>
      </c>
    </row>
    <row r="53" spans="1:13" ht="16.5">
      <c r="A53" s="200"/>
      <c r="B53" s="294" t="str">
        <f t="shared" si="5"/>
        <v>579</v>
      </c>
      <c r="C53" s="301" t="str">
        <f t="shared" si="5"/>
        <v>Waste Parings, Scraps, Plastic</v>
      </c>
      <c r="D53" s="295">
        <f t="shared" si="5"/>
        <v>40000</v>
      </c>
      <c r="E53" s="296">
        <f t="shared" si="5"/>
        <v>60000</v>
      </c>
      <c r="F53" s="217"/>
      <c r="G53" s="204"/>
      <c r="H53" s="340" t="s">
        <v>209</v>
      </c>
      <c r="I53" s="340" t="s">
        <v>39</v>
      </c>
      <c r="J53" s="340" t="s">
        <v>330</v>
      </c>
      <c r="K53" s="340" t="s">
        <v>331</v>
      </c>
      <c r="L53" s="341">
        <v>216000</v>
      </c>
      <c r="M53" s="341">
        <v>180000</v>
      </c>
    </row>
    <row r="54" spans="1:13" ht="16.5">
      <c r="A54" s="211" t="str">
        <f>I46</f>
        <v>CANADA</v>
      </c>
      <c r="B54" s="294" t="str">
        <f t="shared" si="5"/>
        <v>642</v>
      </c>
      <c r="C54" s="301" t="str">
        <f t="shared" si="5"/>
        <v>Articles Of Paper</v>
      </c>
      <c r="D54" s="295">
        <f t="shared" si="5"/>
        <v>480000</v>
      </c>
      <c r="E54" s="296">
        <f t="shared" si="5"/>
        <v>300000</v>
      </c>
      <c r="F54" s="217"/>
      <c r="G54" s="204"/>
      <c r="H54" s="340" t="s">
        <v>209</v>
      </c>
      <c r="I54" s="340" t="s">
        <v>39</v>
      </c>
      <c r="J54" s="340" t="s">
        <v>113</v>
      </c>
      <c r="K54" s="340" t="s">
        <v>275</v>
      </c>
      <c r="L54" s="341">
        <v>21845</v>
      </c>
      <c r="M54" s="341">
        <v>0</v>
      </c>
    </row>
    <row r="55" spans="1:13" ht="16.5">
      <c r="A55" s="200"/>
      <c r="B55" s="294" t="str">
        <f t="shared" si="5"/>
        <v>699</v>
      </c>
      <c r="C55" s="301" t="str">
        <f t="shared" si="5"/>
        <v>Base Metal Manufactures</v>
      </c>
      <c r="D55" s="295">
        <f t="shared" si="5"/>
        <v>180000</v>
      </c>
      <c r="E55" s="296">
        <f t="shared" si="5"/>
        <v>2</v>
      </c>
      <c r="F55" s="217"/>
      <c r="G55" s="204"/>
      <c r="H55" s="340" t="s">
        <v>209</v>
      </c>
      <c r="I55" s="340" t="s">
        <v>39</v>
      </c>
      <c r="J55" s="340" t="s">
        <v>380</v>
      </c>
      <c r="K55" s="340" t="s">
        <v>381</v>
      </c>
      <c r="L55" s="341">
        <v>16950</v>
      </c>
      <c r="M55" s="341">
        <v>88770</v>
      </c>
    </row>
    <row r="56" spans="1:10" ht="16.5">
      <c r="A56" s="200"/>
      <c r="B56" s="294" t="str">
        <f t="shared" si="5"/>
        <v>713</v>
      </c>
      <c r="C56" s="301" t="str">
        <f t="shared" si="5"/>
        <v>Internal Combustion Engines</v>
      </c>
      <c r="D56" s="295">
        <f t="shared" si="5"/>
        <v>1000000</v>
      </c>
      <c r="E56" s="296">
        <f t="shared" si="5"/>
        <v>0</v>
      </c>
      <c r="F56" s="217"/>
      <c r="G56" s="204"/>
      <c r="H56" s="194"/>
      <c r="I56" s="195"/>
      <c r="J56" s="195"/>
    </row>
    <row r="57" spans="1:10" ht="16.5">
      <c r="A57" s="200"/>
      <c r="B57" s="294" t="str">
        <f t="shared" si="5"/>
        <v>778</v>
      </c>
      <c r="C57" s="301" t="str">
        <f t="shared" si="5"/>
        <v>Electrical Machinery &amp; Apparatus</v>
      </c>
      <c r="D57" s="295">
        <f t="shared" si="5"/>
        <v>216000</v>
      </c>
      <c r="E57" s="296">
        <f t="shared" si="5"/>
        <v>180000</v>
      </c>
      <c r="F57" s="217"/>
      <c r="G57" s="204"/>
      <c r="H57" s="194"/>
      <c r="I57" s="195"/>
      <c r="J57" s="195"/>
    </row>
    <row r="58" spans="1:10" ht="16.5">
      <c r="A58" s="200"/>
      <c r="B58" s="294" t="str">
        <f t="shared" si="5"/>
        <v>821</v>
      </c>
      <c r="C58" s="301" t="str">
        <f t="shared" si="5"/>
        <v>Furniture And Parts</v>
      </c>
      <c r="D58" s="295">
        <f t="shared" si="5"/>
        <v>21845</v>
      </c>
      <c r="E58" s="296">
        <f t="shared" si="5"/>
        <v>0</v>
      </c>
      <c r="F58" s="217"/>
      <c r="G58" s="204"/>
      <c r="H58" s="194"/>
      <c r="I58" s="195"/>
      <c r="J58" s="195"/>
    </row>
    <row r="59" spans="1:10" ht="16.5">
      <c r="A59" s="200"/>
      <c r="B59" s="297" t="str">
        <f t="shared" si="5"/>
        <v>931</v>
      </c>
      <c r="C59" s="302" t="str">
        <f t="shared" si="5"/>
        <v>Special Transactions And Commodities</v>
      </c>
      <c r="D59" s="298">
        <f t="shared" si="5"/>
        <v>16950</v>
      </c>
      <c r="E59" s="299">
        <f t="shared" si="5"/>
        <v>88770</v>
      </c>
      <c r="F59" s="217"/>
      <c r="G59" s="204"/>
      <c r="H59" s="194"/>
      <c r="I59" s="195"/>
      <c r="J59" s="195"/>
    </row>
    <row r="60" spans="1:10" ht="16.5">
      <c r="A60" s="82"/>
      <c r="B60" s="263"/>
      <c r="C60" s="206"/>
      <c r="D60" s="207"/>
      <c r="E60" s="207"/>
      <c r="F60" s="240"/>
      <c r="G60" s="190"/>
      <c r="H60" s="194"/>
      <c r="I60" s="195"/>
      <c r="J60" s="195"/>
    </row>
    <row r="61" spans="1:10" ht="16.5">
      <c r="A61" s="227"/>
      <c r="B61" s="234"/>
      <c r="C61" s="227"/>
      <c r="D61" s="264"/>
      <c r="E61" s="264"/>
      <c r="F61" s="235"/>
      <c r="G61" s="190"/>
      <c r="H61" s="194"/>
      <c r="I61" s="195"/>
      <c r="J61" s="195"/>
    </row>
    <row r="62" spans="1:10" ht="16.5">
      <c r="A62" s="195"/>
      <c r="B62" s="234"/>
      <c r="C62" s="195"/>
      <c r="D62" s="265"/>
      <c r="E62" s="265"/>
      <c r="F62" s="235"/>
      <c r="G62" s="190"/>
      <c r="H62" s="194"/>
      <c r="I62" s="195"/>
      <c r="J62" s="195"/>
    </row>
    <row r="63" spans="1:10" ht="16.5">
      <c r="A63" s="195"/>
      <c r="B63" s="234"/>
      <c r="C63" s="195"/>
      <c r="D63" s="265"/>
      <c r="E63" s="265"/>
      <c r="F63" s="235"/>
      <c r="G63" s="190"/>
      <c r="H63" s="194"/>
      <c r="I63" s="195"/>
      <c r="J63" s="195"/>
    </row>
    <row r="64" spans="4:10" ht="12.75">
      <c r="D64" s="266"/>
      <c r="E64" s="265"/>
      <c r="F64" s="235"/>
      <c r="G64" s="190"/>
      <c r="H64" s="194"/>
      <c r="I64" s="195"/>
      <c r="J64" s="195"/>
    </row>
    <row r="65" spans="4:10" ht="12.75">
      <c r="D65" s="266"/>
      <c r="E65" s="265"/>
      <c r="F65" s="235"/>
      <c r="G65" s="190"/>
      <c r="H65" s="194"/>
      <c r="I65" s="195"/>
      <c r="J65" s="195"/>
    </row>
    <row r="66" spans="5:10" ht="12.75">
      <c r="E66" s="195"/>
      <c r="F66" s="235"/>
      <c r="G66" s="190"/>
      <c r="H66" s="194"/>
      <c r="I66" s="195"/>
      <c r="J66" s="195"/>
    </row>
    <row r="67" spans="5:10" ht="12.75">
      <c r="E67" s="233"/>
      <c r="F67" s="235"/>
      <c r="G67" s="190"/>
      <c r="H67" s="194"/>
      <c r="I67" s="195"/>
      <c r="J67" s="195"/>
    </row>
    <row r="68" spans="5:10" ht="12.75">
      <c r="E68" s="190"/>
      <c r="F68" s="240"/>
      <c r="G68" s="190"/>
      <c r="H68" s="194"/>
      <c r="I68" s="195"/>
      <c r="J68" s="195"/>
    </row>
    <row r="69" spans="5:10" ht="12.75">
      <c r="E69" s="226"/>
      <c r="F69" s="244"/>
      <c r="G69" s="227"/>
      <c r="H69" s="195"/>
      <c r="I69" s="195"/>
      <c r="J69" s="195"/>
    </row>
    <row r="70" spans="5:10" ht="12.75">
      <c r="E70" s="194"/>
      <c r="F70" s="244"/>
      <c r="G70" s="195"/>
      <c r="H70" s="195"/>
      <c r="I70" s="195"/>
      <c r="J70" s="195"/>
    </row>
    <row r="71" spans="5:10" ht="12.75">
      <c r="E71" s="194"/>
      <c r="F71" s="244"/>
      <c r="G71" s="195"/>
      <c r="H71" s="195"/>
      <c r="I71" s="195"/>
      <c r="J71" s="195"/>
    </row>
    <row r="72" spans="5:10" ht="12.75">
      <c r="E72" s="194"/>
      <c r="F72" s="244"/>
      <c r="G72" s="195"/>
      <c r="H72" s="195"/>
      <c r="I72" s="195"/>
      <c r="J72" s="195"/>
    </row>
    <row r="73" spans="5:10" ht="12.75">
      <c r="E73" s="194"/>
      <c r="F73" s="244"/>
      <c r="G73" s="195"/>
      <c r="H73" s="195"/>
      <c r="I73" s="195"/>
      <c r="J73" s="195"/>
    </row>
    <row r="74" spans="5:10" ht="12.75">
      <c r="E74" s="194"/>
      <c r="F74" s="244"/>
      <c r="G74" s="195"/>
      <c r="H74" s="195"/>
      <c r="I74" s="195"/>
      <c r="J74" s="195"/>
    </row>
    <row r="75" spans="5:10" ht="12.75">
      <c r="E75" s="194"/>
      <c r="F75" s="244"/>
      <c r="G75" s="195"/>
      <c r="H75" s="195"/>
      <c r="I75" s="195"/>
      <c r="J75" s="195"/>
    </row>
    <row r="76" spans="5:10" ht="12.75">
      <c r="E76" s="194"/>
      <c r="F76" s="244"/>
      <c r="G76" s="195"/>
      <c r="H76" s="195"/>
      <c r="I76" s="195"/>
      <c r="J76" s="195"/>
    </row>
    <row r="77" spans="5:10" ht="12.75">
      <c r="E77" s="194"/>
      <c r="F77" s="244"/>
      <c r="G77" s="195"/>
      <c r="H77" s="195"/>
      <c r="I77" s="195"/>
      <c r="J77" s="195"/>
    </row>
    <row r="78" spans="5:10" ht="12.75">
      <c r="E78" s="194"/>
      <c r="F78" s="244"/>
      <c r="G78" s="195"/>
      <c r="H78" s="195"/>
      <c r="I78" s="195"/>
      <c r="J78" s="195"/>
    </row>
    <row r="79" spans="5:10" ht="12.75">
      <c r="E79" s="194"/>
      <c r="F79" s="244"/>
      <c r="G79" s="195"/>
      <c r="H79" s="195"/>
      <c r="I79" s="195"/>
      <c r="J79" s="195"/>
    </row>
    <row r="80" spans="5:10" ht="12.75">
      <c r="E80" s="194"/>
      <c r="F80" s="244"/>
      <c r="G80" s="195"/>
      <c r="H80" s="195"/>
      <c r="I80" s="195"/>
      <c r="J80" s="195"/>
    </row>
    <row r="81" spans="5:10" ht="12.75">
      <c r="E81" s="194"/>
      <c r="F81" s="244"/>
      <c r="G81" s="195"/>
      <c r="H81" s="195"/>
      <c r="I81" s="195"/>
      <c r="J81" s="195"/>
    </row>
    <row r="82" spans="5:10" ht="12.75">
      <c r="E82" s="194"/>
      <c r="F82" s="244"/>
      <c r="G82" s="195"/>
      <c r="H82" s="195"/>
      <c r="I82" s="195"/>
      <c r="J82" s="195"/>
    </row>
    <row r="83" spans="5:10" ht="12.75">
      <c r="E83" s="194"/>
      <c r="F83" s="244"/>
      <c r="G83" s="195"/>
      <c r="H83" s="195"/>
      <c r="I83" s="195"/>
      <c r="J83" s="195"/>
    </row>
    <row r="84" spans="5:10" ht="12.75">
      <c r="E84" s="194"/>
      <c r="F84" s="244"/>
      <c r="G84" s="195"/>
      <c r="H84" s="195"/>
      <c r="I84" s="195"/>
      <c r="J84" s="195"/>
    </row>
    <row r="85" spans="5:10" ht="12.75">
      <c r="E85" s="194"/>
      <c r="F85" s="244"/>
      <c r="G85" s="195"/>
      <c r="H85" s="195"/>
      <c r="I85" s="195"/>
      <c r="J85" s="195"/>
    </row>
    <row r="86" spans="5:10" ht="12.75">
      <c r="E86" s="194"/>
      <c r="F86" s="244"/>
      <c r="G86" s="195"/>
      <c r="H86" s="195"/>
      <c r="I86" s="195"/>
      <c r="J86" s="195"/>
    </row>
    <row r="87" spans="5:10" ht="12.75">
      <c r="E87" s="194"/>
      <c r="F87" s="244"/>
      <c r="G87" s="195"/>
      <c r="H87" s="195"/>
      <c r="I87" s="195"/>
      <c r="J87" s="195"/>
    </row>
    <row r="88" spans="5:10" ht="12.75">
      <c r="E88" s="194"/>
      <c r="F88" s="244"/>
      <c r="G88" s="195"/>
      <c r="H88" s="195"/>
      <c r="I88" s="195"/>
      <c r="J88" s="195"/>
    </row>
    <row r="89" spans="5:10" ht="12.75">
      <c r="E89" s="194"/>
      <c r="F89" s="244"/>
      <c r="G89" s="195"/>
      <c r="H89" s="195"/>
      <c r="I89" s="195"/>
      <c r="J89" s="195"/>
    </row>
    <row r="90" spans="5:10" ht="12.75">
      <c r="E90" s="194"/>
      <c r="F90" s="244"/>
      <c r="G90" s="195"/>
      <c r="H90" s="195"/>
      <c r="I90" s="195"/>
      <c r="J90" s="195"/>
    </row>
    <row r="91" spans="5:10" ht="12.75">
      <c r="E91" s="194"/>
      <c r="F91" s="244"/>
      <c r="G91" s="195"/>
      <c r="H91" s="195"/>
      <c r="I91" s="195"/>
      <c r="J91" s="195"/>
    </row>
    <row r="92" spans="5:10" ht="12.75">
      <c r="E92" s="194"/>
      <c r="F92" s="244"/>
      <c r="G92" s="195"/>
      <c r="H92" s="195"/>
      <c r="I92" s="195"/>
      <c r="J92" s="195"/>
    </row>
    <row r="93" spans="5:10" ht="12.75">
      <c r="E93" s="194"/>
      <c r="F93" s="244"/>
      <c r="G93" s="195"/>
      <c r="H93" s="195"/>
      <c r="I93" s="195"/>
      <c r="J93" s="195"/>
    </row>
    <row r="94" spans="5:10" ht="12.75">
      <c r="E94" s="194"/>
      <c r="F94" s="244"/>
      <c r="G94" s="195"/>
      <c r="H94" s="195"/>
      <c r="I94" s="195"/>
      <c r="J94" s="195"/>
    </row>
    <row r="95" spans="5:10" ht="12.75">
      <c r="E95" s="194"/>
      <c r="F95" s="244"/>
      <c r="G95" s="195"/>
      <c r="H95" s="195"/>
      <c r="I95" s="195"/>
      <c r="J95" s="195"/>
    </row>
    <row r="96" spans="5:10" ht="12.75">
      <c r="E96" s="194"/>
      <c r="F96" s="244"/>
      <c r="G96" s="195"/>
      <c r="H96" s="195"/>
      <c r="I96" s="195"/>
      <c r="J96" s="195"/>
    </row>
    <row r="97" spans="5:10" ht="12.75">
      <c r="E97" s="194"/>
      <c r="F97" s="244"/>
      <c r="G97" s="195"/>
      <c r="H97" s="195"/>
      <c r="I97" s="195"/>
      <c r="J97" s="195"/>
    </row>
    <row r="98" spans="5:10" ht="12.75">
      <c r="E98" s="194"/>
      <c r="F98" s="244"/>
      <c r="G98" s="195"/>
      <c r="H98" s="195"/>
      <c r="I98" s="195"/>
      <c r="J98" s="195"/>
    </row>
    <row r="99" spans="5:10" ht="12.75">
      <c r="E99" s="194"/>
      <c r="F99" s="244"/>
      <c r="G99" s="195"/>
      <c r="H99" s="195"/>
      <c r="I99" s="195"/>
      <c r="J99" s="195"/>
    </row>
    <row r="100" spans="5:10" ht="12.75">
      <c r="E100" s="194"/>
      <c r="F100" s="244"/>
      <c r="G100" s="195"/>
      <c r="H100" s="195"/>
      <c r="I100" s="195"/>
      <c r="J100" s="195"/>
    </row>
    <row r="101" spans="5:10" ht="12.75">
      <c r="E101" s="194"/>
      <c r="F101" s="244"/>
      <c r="G101" s="195"/>
      <c r="H101" s="195"/>
      <c r="I101" s="195"/>
      <c r="J101" s="195"/>
    </row>
    <row r="102" spans="5:10" ht="12.75">
      <c r="E102" s="194"/>
      <c r="F102" s="244"/>
      <c r="G102" s="195"/>
      <c r="H102" s="195"/>
      <c r="I102" s="195"/>
      <c r="J102" s="195"/>
    </row>
    <row r="103" spans="5:10" ht="12.75">
      <c r="E103" s="194"/>
      <c r="F103" s="244"/>
      <c r="G103" s="195"/>
      <c r="H103" s="195"/>
      <c r="I103" s="195"/>
      <c r="J103" s="195"/>
    </row>
    <row r="104" spans="5:10" ht="12.75">
      <c r="E104" s="194"/>
      <c r="F104" s="244"/>
      <c r="G104" s="195"/>
      <c r="H104" s="195"/>
      <c r="I104" s="195"/>
      <c r="J104" s="195"/>
    </row>
    <row r="105" spans="5:10" ht="12.75">
      <c r="E105" s="194"/>
      <c r="F105" s="244"/>
      <c r="G105" s="195"/>
      <c r="H105" s="195"/>
      <c r="I105" s="195"/>
      <c r="J105" s="195"/>
    </row>
    <row r="106" spans="5:10" ht="12.75">
      <c r="E106" s="194"/>
      <c r="F106" s="244"/>
      <c r="G106" s="195"/>
      <c r="H106" s="195"/>
      <c r="I106" s="195"/>
      <c r="J106" s="195"/>
    </row>
    <row r="107" spans="5:10" ht="12.75">
      <c r="E107" s="194"/>
      <c r="F107" s="244"/>
      <c r="G107" s="195"/>
      <c r="H107" s="195"/>
      <c r="I107" s="195"/>
      <c r="J107" s="195"/>
    </row>
    <row r="108" spans="5:10" ht="12.75">
      <c r="E108" s="194"/>
      <c r="F108" s="244"/>
      <c r="G108" s="195"/>
      <c r="H108" s="195"/>
      <c r="I108" s="195"/>
      <c r="J108" s="195"/>
    </row>
    <row r="109" spans="5:10" ht="12.75">
      <c r="E109" s="194"/>
      <c r="F109" s="244"/>
      <c r="G109" s="195"/>
      <c r="H109" s="195"/>
      <c r="I109" s="195"/>
      <c r="J109" s="195"/>
    </row>
    <row r="110" spans="5:10" ht="12.75">
      <c r="E110" s="194"/>
      <c r="F110" s="244"/>
      <c r="G110" s="195"/>
      <c r="H110" s="195"/>
      <c r="I110" s="195"/>
      <c r="J110" s="195"/>
    </row>
    <row r="111" spans="5:10" ht="12.75">
      <c r="E111" s="194"/>
      <c r="F111" s="244"/>
      <c r="G111" s="195"/>
      <c r="H111" s="195"/>
      <c r="I111" s="195"/>
      <c r="J111" s="195"/>
    </row>
    <row r="112" spans="5:10" ht="12.75">
      <c r="E112" s="194"/>
      <c r="F112" s="244"/>
      <c r="G112" s="195"/>
      <c r="H112" s="195"/>
      <c r="I112" s="195"/>
      <c r="J112" s="195"/>
    </row>
    <row r="113" spans="5:10" ht="12.75">
      <c r="E113" s="194"/>
      <c r="F113" s="244"/>
      <c r="G113" s="195"/>
      <c r="H113" s="195"/>
      <c r="I113" s="195"/>
      <c r="J113" s="195"/>
    </row>
    <row r="114" spans="5:10" ht="12.75">
      <c r="E114" s="194"/>
      <c r="F114" s="244"/>
      <c r="G114" s="195"/>
      <c r="H114" s="195"/>
      <c r="I114" s="195"/>
      <c r="J114" s="195"/>
    </row>
    <row r="115" spans="5:10" ht="12.75">
      <c r="E115" s="194"/>
      <c r="F115" s="244"/>
      <c r="G115" s="195"/>
      <c r="H115" s="195"/>
      <c r="I115" s="195"/>
      <c r="J115" s="195"/>
    </row>
    <row r="116" spans="5:10" ht="12.75">
      <c r="E116" s="194"/>
      <c r="F116" s="244"/>
      <c r="G116" s="195"/>
      <c r="H116" s="195"/>
      <c r="I116" s="195"/>
      <c r="J116" s="195"/>
    </row>
    <row r="117" spans="5:10" ht="12.75">
      <c r="E117" s="194"/>
      <c r="F117" s="244"/>
      <c r="G117" s="195"/>
      <c r="H117" s="195"/>
      <c r="I117" s="195"/>
      <c r="J117" s="195"/>
    </row>
    <row r="118" spans="5:10" ht="12.75">
      <c r="E118" s="194"/>
      <c r="F118" s="244"/>
      <c r="G118" s="195"/>
      <c r="H118" s="195"/>
      <c r="I118" s="195"/>
      <c r="J118" s="195"/>
    </row>
    <row r="119" spans="5:10" ht="12.75">
      <c r="E119" s="194"/>
      <c r="F119" s="244"/>
      <c r="G119" s="195"/>
      <c r="H119" s="195"/>
      <c r="I119" s="195"/>
      <c r="J119" s="195"/>
    </row>
    <row r="120" spans="5:10" ht="12.75">
      <c r="E120" s="194"/>
      <c r="F120" s="244"/>
      <c r="G120" s="195"/>
      <c r="H120" s="195"/>
      <c r="I120" s="195"/>
      <c r="J120" s="195"/>
    </row>
    <row r="121" spans="5:10" ht="12.75">
      <c r="E121" s="194"/>
      <c r="F121" s="244"/>
      <c r="G121" s="195"/>
      <c r="H121" s="195"/>
      <c r="I121" s="195"/>
      <c r="J121" s="195"/>
    </row>
    <row r="122" spans="5:10" ht="12.75">
      <c r="E122" s="194"/>
      <c r="F122" s="244"/>
      <c r="G122" s="195"/>
      <c r="H122" s="195"/>
      <c r="I122" s="195"/>
      <c r="J122" s="195"/>
    </row>
    <row r="123" spans="5:10" ht="12.75">
      <c r="E123" s="194"/>
      <c r="F123" s="244"/>
      <c r="G123" s="195"/>
      <c r="H123" s="195"/>
      <c r="I123" s="195"/>
      <c r="J123" s="195"/>
    </row>
    <row r="124" spans="5:10" ht="12.75">
      <c r="E124" s="195"/>
      <c r="F124" s="244"/>
      <c r="G124" s="195"/>
      <c r="H124" s="195"/>
      <c r="I124" s="195"/>
      <c r="J124" s="195"/>
    </row>
    <row r="125" spans="5:10" ht="12.75">
      <c r="E125" s="195"/>
      <c r="F125" s="244"/>
      <c r="G125" s="195"/>
      <c r="H125" s="195"/>
      <c r="I125" s="195"/>
      <c r="J125" s="195"/>
    </row>
    <row r="126" spans="5:10" ht="12.75">
      <c r="E126" s="195"/>
      <c r="F126" s="244"/>
      <c r="G126" s="195"/>
      <c r="H126" s="195"/>
      <c r="I126" s="195"/>
      <c r="J126" s="195"/>
    </row>
    <row r="127" spans="5:10" ht="12.75">
      <c r="E127" s="195"/>
      <c r="F127" s="244"/>
      <c r="G127" s="195"/>
      <c r="H127" s="195"/>
      <c r="I127" s="195"/>
      <c r="J127" s="195"/>
    </row>
    <row r="128" spans="5:10" ht="12.75">
      <c r="E128" s="195"/>
      <c r="F128" s="244"/>
      <c r="G128" s="195"/>
      <c r="H128" s="195"/>
      <c r="I128" s="195"/>
      <c r="J128" s="195"/>
    </row>
    <row r="129" spans="5:10" ht="12.75">
      <c r="E129" s="195"/>
      <c r="F129" s="244"/>
      <c r="G129" s="195"/>
      <c r="H129" s="195"/>
      <c r="I129" s="195"/>
      <c r="J129" s="195"/>
    </row>
    <row r="130" spans="5:10" ht="12.75">
      <c r="E130" s="195"/>
      <c r="F130" s="244"/>
      <c r="G130" s="195"/>
      <c r="H130" s="195"/>
      <c r="I130" s="195"/>
      <c r="J130" s="195"/>
    </row>
    <row r="131" spans="1:10" ht="15">
      <c r="A131" s="191"/>
      <c r="B131" s="4"/>
      <c r="C131" s="192"/>
      <c r="D131" s="193"/>
      <c r="E131" s="194"/>
      <c r="F131" s="244"/>
      <c r="G131" s="195"/>
      <c r="H131" s="195"/>
      <c r="I131" s="195"/>
      <c r="J131" s="195"/>
    </row>
    <row r="132" spans="1:10" ht="15">
      <c r="A132" s="191"/>
      <c r="B132" s="4"/>
      <c r="C132" s="192"/>
      <c r="D132" s="197"/>
      <c r="E132" s="239"/>
      <c r="F132" s="244"/>
      <c r="G132" s="195"/>
      <c r="H132" s="195"/>
      <c r="I132" s="195"/>
      <c r="J132" s="195"/>
    </row>
    <row r="133" spans="1:10" ht="13.5">
      <c r="A133" s="191"/>
      <c r="B133" s="4"/>
      <c r="C133" s="191"/>
      <c r="D133" s="191"/>
      <c r="E133" s="190"/>
      <c r="F133" s="229"/>
      <c r="G133" s="195"/>
      <c r="H133" s="195"/>
      <c r="I133" s="195"/>
      <c r="J133" s="195"/>
    </row>
    <row r="134" spans="1:10" ht="15">
      <c r="A134" s="237"/>
      <c r="B134" s="260"/>
      <c r="C134" s="237"/>
      <c r="D134" s="237"/>
      <c r="E134" s="190"/>
      <c r="F134" s="229"/>
      <c r="G134" s="195"/>
      <c r="H134" s="195"/>
      <c r="I134" s="195"/>
      <c r="J134" s="195"/>
    </row>
    <row r="135" spans="1:10" ht="13.5">
      <c r="A135" s="201"/>
      <c r="B135" s="4"/>
      <c r="C135" s="4"/>
      <c r="D135" s="201"/>
      <c r="E135" s="226"/>
      <c r="F135" s="244"/>
      <c r="G135" s="195"/>
      <c r="H135" s="195"/>
      <c r="I135" s="195"/>
      <c r="J135" s="195"/>
    </row>
    <row r="136" spans="1:10" ht="16.5">
      <c r="A136" s="208"/>
      <c r="B136" s="4"/>
      <c r="C136" s="203"/>
      <c r="D136" s="204"/>
      <c r="E136" s="194"/>
      <c r="F136" s="244"/>
      <c r="G136" s="195"/>
      <c r="H136" s="195"/>
      <c r="I136" s="195"/>
      <c r="J136" s="195"/>
    </row>
    <row r="137" spans="1:10" ht="15.75">
      <c r="A137" s="208"/>
      <c r="B137" s="251"/>
      <c r="C137" s="258"/>
      <c r="D137" s="259"/>
      <c r="E137" s="194"/>
      <c r="F137" s="244"/>
      <c r="G137" s="195"/>
      <c r="H137" s="195"/>
      <c r="I137" s="195"/>
      <c r="J137" s="195"/>
    </row>
    <row r="138" spans="1:10" ht="15.75">
      <c r="A138" s="208"/>
      <c r="B138" s="251"/>
      <c r="C138" s="258"/>
      <c r="D138" s="259"/>
      <c r="E138" s="194"/>
      <c r="F138" s="244"/>
      <c r="G138" s="195"/>
      <c r="H138" s="195"/>
      <c r="I138" s="195"/>
      <c r="J138" s="195"/>
    </row>
    <row r="139" spans="1:10" ht="15.75">
      <c r="A139" s="4"/>
      <c r="B139" s="251"/>
      <c r="C139" s="258"/>
      <c r="D139" s="259"/>
      <c r="E139" s="194"/>
      <c r="F139" s="244"/>
      <c r="G139" s="195"/>
      <c r="H139" s="195"/>
      <c r="I139" s="195"/>
      <c r="J139" s="195"/>
    </row>
    <row r="140" spans="1:10" ht="15.75">
      <c r="A140" s="208"/>
      <c r="B140" s="251"/>
      <c r="C140" s="258"/>
      <c r="D140" s="259"/>
      <c r="E140" s="194"/>
      <c r="F140" s="244"/>
      <c r="G140" s="195"/>
      <c r="H140" s="195"/>
      <c r="I140" s="195"/>
      <c r="J140" s="195"/>
    </row>
    <row r="141" spans="1:10" ht="16.5">
      <c r="A141" s="205"/>
      <c r="B141" s="251"/>
      <c r="C141" s="258"/>
      <c r="D141" s="259"/>
      <c r="E141" s="194"/>
      <c r="F141" s="244"/>
      <c r="G141" s="195"/>
      <c r="H141" s="195"/>
      <c r="I141" s="195"/>
      <c r="J141" s="195"/>
    </row>
    <row r="142" spans="1:10" ht="15.75">
      <c r="A142" s="208"/>
      <c r="B142" s="251"/>
      <c r="C142" s="258"/>
      <c r="D142" s="259"/>
      <c r="E142" s="194"/>
      <c r="F142" s="244"/>
      <c r="G142" s="195"/>
      <c r="H142" s="195"/>
      <c r="I142" s="195"/>
      <c r="J142" s="195"/>
    </row>
    <row r="143" spans="1:10" ht="15.75">
      <c r="A143" s="208"/>
      <c r="B143" s="251"/>
      <c r="C143" s="258"/>
      <c r="D143" s="259"/>
      <c r="E143" s="194"/>
      <c r="F143" s="244"/>
      <c r="G143" s="195"/>
      <c r="H143" s="195"/>
      <c r="I143" s="195"/>
      <c r="J143" s="195"/>
    </row>
    <row r="144" spans="1:10" ht="16.5">
      <c r="A144" s="248"/>
      <c r="B144" s="251"/>
      <c r="C144" s="258"/>
      <c r="D144" s="259"/>
      <c r="E144" s="194"/>
      <c r="F144" s="244"/>
      <c r="G144" s="195"/>
      <c r="H144" s="195"/>
      <c r="I144" s="195"/>
      <c r="J144" s="195"/>
    </row>
    <row r="145" spans="1:10" ht="15.75">
      <c r="A145" s="4"/>
      <c r="B145" s="251"/>
      <c r="C145" s="258"/>
      <c r="D145" s="259"/>
      <c r="E145" s="194"/>
      <c r="F145" s="244"/>
      <c r="G145" s="195"/>
      <c r="H145" s="195"/>
      <c r="I145" s="195"/>
      <c r="J145" s="195"/>
    </row>
    <row r="146" spans="1:10" ht="16.5">
      <c r="A146" s="205"/>
      <c r="B146" s="251"/>
      <c r="C146" s="258"/>
      <c r="D146" s="259"/>
      <c r="E146" s="194"/>
      <c r="F146" s="244"/>
      <c r="G146" s="195"/>
      <c r="H146" s="195"/>
      <c r="I146" s="195"/>
      <c r="J146" s="195"/>
    </row>
    <row r="147" spans="1:10" ht="16.5">
      <c r="A147" s="205"/>
      <c r="B147" s="251"/>
      <c r="C147" s="261"/>
      <c r="D147" s="243"/>
      <c r="E147" s="194"/>
      <c r="F147" s="244"/>
      <c r="G147" s="195"/>
      <c r="H147" s="195"/>
      <c r="I147" s="195"/>
      <c r="J147" s="195"/>
    </row>
    <row r="148" spans="1:10" ht="16.5">
      <c r="A148" s="205"/>
      <c r="B148" s="251"/>
      <c r="C148" s="258"/>
      <c r="D148" s="259"/>
      <c r="E148" s="194"/>
      <c r="F148" s="244"/>
      <c r="G148" s="195"/>
      <c r="H148" s="195"/>
      <c r="I148" s="195"/>
      <c r="J148" s="195"/>
    </row>
    <row r="149" spans="1:10" ht="15.75">
      <c r="A149" s="4"/>
      <c r="B149" s="251"/>
      <c r="C149" s="258"/>
      <c r="D149" s="259"/>
      <c r="E149" s="194"/>
      <c r="F149" s="244"/>
      <c r="G149" s="195"/>
      <c r="H149" s="195"/>
      <c r="I149" s="195"/>
      <c r="J149" s="195"/>
    </row>
    <row r="150" spans="1:10" ht="15.75">
      <c r="A150" s="253"/>
      <c r="B150" s="251"/>
      <c r="C150" s="258"/>
      <c r="D150" s="259"/>
      <c r="E150" s="194"/>
      <c r="F150" s="244"/>
      <c r="G150" s="195"/>
      <c r="H150" s="195"/>
      <c r="I150" s="195"/>
      <c r="J150" s="195"/>
    </row>
    <row r="151" spans="1:10" ht="15.75">
      <c r="A151" s="254"/>
      <c r="B151" s="251"/>
      <c r="C151" s="258"/>
      <c r="D151" s="259"/>
      <c r="E151" s="194"/>
      <c r="F151" s="244"/>
      <c r="G151" s="195"/>
      <c r="H151" s="195"/>
      <c r="I151" s="195"/>
      <c r="J151" s="195"/>
    </row>
    <row r="152" spans="1:10" ht="16.5">
      <c r="A152" s="256"/>
      <c r="B152" s="251"/>
      <c r="C152" s="258"/>
      <c r="D152" s="259"/>
      <c r="E152" s="194"/>
      <c r="F152" s="244"/>
      <c r="G152" s="195"/>
      <c r="H152" s="195"/>
      <c r="I152" s="195"/>
      <c r="J152" s="195"/>
    </row>
    <row r="153" spans="1:10" ht="16.5">
      <c r="A153" s="205"/>
      <c r="B153" s="251"/>
      <c r="C153" s="258"/>
      <c r="D153" s="259"/>
      <c r="E153" s="194"/>
      <c r="F153" s="244"/>
      <c r="G153" s="195"/>
      <c r="H153" s="195"/>
      <c r="I153" s="195"/>
      <c r="J153" s="195"/>
    </row>
    <row r="154" spans="1:10" ht="15.75">
      <c r="A154" s="254"/>
      <c r="B154" s="251"/>
      <c r="C154" s="258"/>
      <c r="D154" s="259"/>
      <c r="E154" s="194"/>
      <c r="F154" s="244"/>
      <c r="G154" s="195"/>
      <c r="H154" s="195"/>
      <c r="I154" s="195"/>
      <c r="J154" s="195"/>
    </row>
    <row r="155" spans="1:10" ht="15.75">
      <c r="A155" s="254"/>
      <c r="B155" s="251"/>
      <c r="C155" s="258"/>
      <c r="D155" s="259"/>
      <c r="E155" s="194"/>
      <c r="F155" s="244"/>
      <c r="G155" s="195"/>
      <c r="H155" s="195"/>
      <c r="I155" s="195"/>
      <c r="J155" s="195"/>
    </row>
    <row r="156" spans="1:10" ht="15.75">
      <c r="A156" s="254"/>
      <c r="B156" s="251"/>
      <c r="C156" s="258"/>
      <c r="D156" s="259"/>
      <c r="E156" s="194"/>
      <c r="F156" s="244"/>
      <c r="G156" s="195"/>
      <c r="H156" s="195"/>
      <c r="I156" s="195"/>
      <c r="J156" s="195"/>
    </row>
    <row r="157" spans="1:10" ht="15.75">
      <c r="A157" s="254"/>
      <c r="B157" s="251"/>
      <c r="C157" s="258"/>
      <c r="D157" s="259"/>
      <c r="E157" s="194"/>
      <c r="F157" s="244"/>
      <c r="G157" s="195"/>
      <c r="H157" s="195"/>
      <c r="I157" s="195"/>
      <c r="J157" s="195"/>
    </row>
    <row r="158" spans="1:10" ht="15.75">
      <c r="A158" s="254"/>
      <c r="B158" s="246"/>
      <c r="C158" s="242"/>
      <c r="D158" s="252"/>
      <c r="E158" s="194"/>
      <c r="F158" s="244"/>
      <c r="G158" s="195"/>
      <c r="H158" s="195"/>
      <c r="I158" s="195"/>
      <c r="J158" s="195"/>
    </row>
    <row r="159" spans="1:10" ht="15.75">
      <c r="A159" s="254"/>
      <c r="B159" s="246"/>
      <c r="C159" s="255"/>
      <c r="D159" s="243"/>
      <c r="E159" s="194"/>
      <c r="F159" s="244"/>
      <c r="G159" s="195"/>
      <c r="H159" s="195"/>
      <c r="I159" s="195"/>
      <c r="J159" s="195"/>
    </row>
    <row r="160" spans="1:10" ht="15.75">
      <c r="A160" s="4"/>
      <c r="B160" s="251"/>
      <c r="C160" s="261"/>
      <c r="D160" s="243"/>
      <c r="E160" s="194"/>
      <c r="F160" s="244"/>
      <c r="G160" s="195"/>
      <c r="H160" s="195"/>
      <c r="I160" s="195"/>
      <c r="J160" s="195"/>
    </row>
    <row r="161" spans="1:10" ht="15.75">
      <c r="A161" s="254"/>
      <c r="B161" s="251"/>
      <c r="C161" s="261"/>
      <c r="D161" s="243"/>
      <c r="E161" s="194"/>
      <c r="F161" s="244"/>
      <c r="G161" s="195"/>
      <c r="H161" s="195"/>
      <c r="I161" s="195"/>
      <c r="J161" s="195"/>
    </row>
    <row r="162" spans="1:10" ht="15.75">
      <c r="A162" s="196"/>
      <c r="B162" s="251"/>
      <c r="C162" s="261"/>
      <c r="D162" s="243"/>
      <c r="E162" s="194"/>
      <c r="F162" s="244"/>
      <c r="G162" s="195"/>
      <c r="H162" s="195"/>
      <c r="I162" s="195"/>
      <c r="J162" s="195"/>
    </row>
    <row r="163" spans="1:10" ht="15.75">
      <c r="A163" s="196"/>
      <c r="B163" s="251"/>
      <c r="C163" s="261"/>
      <c r="D163" s="243"/>
      <c r="E163" s="194"/>
      <c r="F163" s="244"/>
      <c r="G163" s="195"/>
      <c r="H163" s="195"/>
      <c r="I163" s="195"/>
      <c r="J163" s="195"/>
    </row>
    <row r="164" spans="1:10" ht="16.5">
      <c r="A164" s="256"/>
      <c r="B164" s="251"/>
      <c r="C164" s="261"/>
      <c r="D164" s="243"/>
      <c r="E164" s="194"/>
      <c r="F164" s="244"/>
      <c r="G164" s="195"/>
      <c r="H164" s="195"/>
      <c r="I164" s="195"/>
      <c r="J164" s="195"/>
    </row>
    <row r="165" spans="1:10" ht="15.75">
      <c r="A165" s="196"/>
      <c r="B165" s="251"/>
      <c r="C165" s="261"/>
      <c r="D165" s="243"/>
      <c r="E165" s="194"/>
      <c r="F165" s="244"/>
      <c r="G165" s="195"/>
      <c r="H165" s="195"/>
      <c r="I165" s="195"/>
      <c r="J165" s="195"/>
    </row>
    <row r="166" spans="1:10" ht="15.75">
      <c r="A166" s="196"/>
      <c r="B166" s="251"/>
      <c r="C166" s="261"/>
      <c r="D166" s="243"/>
      <c r="E166" s="194"/>
      <c r="F166" s="244"/>
      <c r="G166" s="195"/>
      <c r="H166" s="195"/>
      <c r="I166" s="195"/>
      <c r="J166" s="195"/>
    </row>
    <row r="167" spans="1:10" ht="15.75">
      <c r="A167" s="196"/>
      <c r="B167" s="251"/>
      <c r="C167" s="261"/>
      <c r="D167" s="243"/>
      <c r="E167" s="194"/>
      <c r="F167" s="244"/>
      <c r="G167" s="195"/>
      <c r="H167" s="195"/>
      <c r="I167" s="195"/>
      <c r="J167" s="195"/>
    </row>
    <row r="168" spans="1:10" ht="15.75">
      <c r="A168" s="196"/>
      <c r="B168" s="251"/>
      <c r="C168" s="261"/>
      <c r="D168" s="243"/>
      <c r="E168" s="194"/>
      <c r="F168" s="244"/>
      <c r="G168" s="195"/>
      <c r="H168" s="195"/>
      <c r="I168" s="195"/>
      <c r="J168" s="195"/>
    </row>
    <row r="169" spans="1:10" ht="15.75">
      <c r="A169" s="196"/>
      <c r="B169" s="251"/>
      <c r="C169" s="261"/>
      <c r="D169" s="243"/>
      <c r="E169" s="194"/>
      <c r="F169" s="244"/>
      <c r="G169" s="195"/>
      <c r="H169" s="195"/>
      <c r="I169" s="195"/>
      <c r="J169" s="195"/>
    </row>
    <row r="170" spans="1:10" ht="15.75">
      <c r="A170" s="4"/>
      <c r="B170" s="246"/>
      <c r="C170" s="249"/>
      <c r="D170" s="257"/>
      <c r="E170" s="194"/>
      <c r="F170" s="244"/>
      <c r="G170" s="195"/>
      <c r="H170" s="195"/>
      <c r="I170" s="195"/>
      <c r="J170" s="195"/>
    </row>
    <row r="171" spans="1:10" ht="16.5">
      <c r="A171" s="192"/>
      <c r="B171" s="251"/>
      <c r="C171" s="258"/>
      <c r="D171" s="259"/>
      <c r="E171" s="194"/>
      <c r="F171" s="244"/>
      <c r="G171" s="195"/>
      <c r="H171" s="195"/>
      <c r="I171" s="195"/>
      <c r="J171" s="195"/>
    </row>
    <row r="172" spans="1:10" ht="16.5">
      <c r="A172" s="192"/>
      <c r="B172" s="251"/>
      <c r="C172" s="258"/>
      <c r="D172" s="259"/>
      <c r="E172" s="194"/>
      <c r="F172" s="244"/>
      <c r="G172" s="195"/>
      <c r="H172" s="195"/>
      <c r="I172" s="195"/>
      <c r="J172" s="195"/>
    </row>
    <row r="173" spans="1:10" ht="15.75">
      <c r="A173" s="4"/>
      <c r="B173" s="246"/>
      <c r="C173" s="249"/>
      <c r="D173" s="257"/>
      <c r="E173" s="194"/>
      <c r="F173" s="244"/>
      <c r="G173" s="195"/>
      <c r="H173" s="195"/>
      <c r="I173" s="195"/>
      <c r="J173" s="195"/>
    </row>
    <row r="174" spans="1:10" ht="15.75">
      <c r="A174" s="4"/>
      <c r="B174" s="251"/>
      <c r="C174" s="258"/>
      <c r="D174" s="259"/>
      <c r="E174" s="194"/>
      <c r="F174" s="244"/>
      <c r="G174" s="195"/>
      <c r="H174" s="195"/>
      <c r="I174" s="195"/>
      <c r="J174" s="195"/>
    </row>
    <row r="175" spans="1:10" ht="15.75">
      <c r="A175" s="4"/>
      <c r="B175" s="251"/>
      <c r="C175" s="258"/>
      <c r="D175" s="259"/>
      <c r="E175" s="194"/>
      <c r="F175" s="244"/>
      <c r="G175" s="195"/>
      <c r="H175" s="195"/>
      <c r="I175" s="195"/>
      <c r="J175" s="195"/>
    </row>
    <row r="176" spans="1:10" ht="16.5">
      <c r="A176" s="192"/>
      <c r="B176" s="251"/>
      <c r="C176" s="258"/>
      <c r="D176" s="259"/>
      <c r="E176" s="194"/>
      <c r="F176" s="244"/>
      <c r="G176" s="195"/>
      <c r="H176" s="195"/>
      <c r="I176" s="195"/>
      <c r="J176" s="195"/>
    </row>
    <row r="177" spans="1:10" ht="15.75">
      <c r="A177" s="4"/>
      <c r="B177" s="251"/>
      <c r="C177" s="258"/>
      <c r="D177" s="259"/>
      <c r="E177" s="194"/>
      <c r="F177" s="244"/>
      <c r="G177" s="195"/>
      <c r="H177" s="195"/>
      <c r="I177" s="195"/>
      <c r="J177" s="195"/>
    </row>
    <row r="178" spans="1:10" ht="15.75">
      <c r="A178" s="4"/>
      <c r="B178" s="251"/>
      <c r="C178" s="258"/>
      <c r="D178" s="259"/>
      <c r="E178" s="194"/>
      <c r="F178" s="244"/>
      <c r="G178" s="195"/>
      <c r="H178" s="195"/>
      <c r="I178" s="195"/>
      <c r="J178" s="195"/>
    </row>
    <row r="179" spans="1:10" ht="12.75">
      <c r="A179" s="4"/>
      <c r="B179" s="4"/>
      <c r="C179" s="4"/>
      <c r="D179" s="4"/>
      <c r="E179" s="194"/>
      <c r="F179" s="244"/>
      <c r="G179" s="195"/>
      <c r="H179" s="195"/>
      <c r="I179" s="195"/>
      <c r="J179" s="195"/>
    </row>
    <row r="180" spans="1:10" ht="12.75">
      <c r="A180" s="4"/>
      <c r="B180" s="4"/>
      <c r="C180" s="4"/>
      <c r="D180" s="4"/>
      <c r="E180" s="194"/>
      <c r="F180" s="244"/>
      <c r="G180" s="195"/>
      <c r="H180" s="195"/>
      <c r="I180" s="195"/>
      <c r="J180" s="195"/>
    </row>
    <row r="181" spans="1:10" ht="12.75">
      <c r="A181" s="4"/>
      <c r="B181" s="4"/>
      <c r="C181" s="4"/>
      <c r="D181" s="4"/>
      <c r="E181" s="194"/>
      <c r="F181" s="244"/>
      <c r="G181" s="195"/>
      <c r="H181" s="195"/>
      <c r="I181" s="195"/>
      <c r="J181" s="195"/>
    </row>
    <row r="182" spans="1:10" ht="12.75">
      <c r="A182" s="4"/>
      <c r="B182" s="4"/>
      <c r="C182" s="4"/>
      <c r="D182" s="4"/>
      <c r="E182" s="194"/>
      <c r="F182" s="244"/>
      <c r="G182" s="195"/>
      <c r="H182" s="195"/>
      <c r="I182" s="195"/>
      <c r="J182" s="195"/>
    </row>
    <row r="183" spans="1:10" ht="12.75">
      <c r="A183" s="4"/>
      <c r="B183" s="4"/>
      <c r="C183" s="4"/>
      <c r="D183" s="4"/>
      <c r="E183" s="194"/>
      <c r="F183" s="244"/>
      <c r="G183" s="195"/>
      <c r="H183" s="195"/>
      <c r="I183" s="195"/>
      <c r="J183" s="195"/>
    </row>
    <row r="184" spans="1:10" ht="12.75">
      <c r="A184" s="4"/>
      <c r="B184" s="4"/>
      <c r="C184" s="4"/>
      <c r="D184" s="4"/>
      <c r="E184" s="194"/>
      <c r="F184" s="244"/>
      <c r="G184" s="195"/>
      <c r="H184" s="195"/>
      <c r="I184" s="195"/>
      <c r="J184" s="195"/>
    </row>
    <row r="185" spans="1:10" ht="12.75">
      <c r="A185" s="4"/>
      <c r="B185" s="4"/>
      <c r="C185" s="4"/>
      <c r="D185" s="4"/>
      <c r="E185" s="194"/>
      <c r="F185" s="244"/>
      <c r="G185" s="195"/>
      <c r="H185" s="195"/>
      <c r="I185" s="195"/>
      <c r="J185" s="195"/>
    </row>
    <row r="186" spans="1:10" ht="12.75">
      <c r="A186" s="4"/>
      <c r="B186" s="4"/>
      <c r="C186" s="4"/>
      <c r="D186" s="4"/>
      <c r="E186" s="194"/>
      <c r="F186" s="244"/>
      <c r="G186" s="195"/>
      <c r="H186" s="195"/>
      <c r="I186" s="195"/>
      <c r="J186" s="195"/>
    </row>
    <row r="187" spans="1:10" ht="12.75">
      <c r="A187" s="4"/>
      <c r="B187" s="4"/>
      <c r="C187" s="4"/>
      <c r="D187" s="4"/>
      <c r="E187" s="194"/>
      <c r="F187" s="244"/>
      <c r="G187" s="195"/>
      <c r="H187" s="195"/>
      <c r="I187" s="195"/>
      <c r="J187" s="195"/>
    </row>
    <row r="188" spans="1:10" ht="12.75">
      <c r="A188" s="4"/>
      <c r="B188" s="4"/>
      <c r="C188" s="4"/>
      <c r="D188" s="4"/>
      <c r="E188" s="194"/>
      <c r="F188" s="244"/>
      <c r="G188" s="195"/>
      <c r="H188" s="195"/>
      <c r="I188" s="195"/>
      <c r="J188" s="195"/>
    </row>
    <row r="189" spans="1:10" ht="12.75">
      <c r="A189" s="4"/>
      <c r="B189" s="4"/>
      <c r="C189" s="4"/>
      <c r="D189" s="4"/>
      <c r="E189" s="194"/>
      <c r="F189" s="244"/>
      <c r="G189" s="195"/>
      <c r="H189" s="195"/>
      <c r="I189" s="195"/>
      <c r="J189" s="195"/>
    </row>
    <row r="190" spans="1:10" ht="12.75">
      <c r="A190" s="4"/>
      <c r="B190" s="4"/>
      <c r="C190" s="4"/>
      <c r="D190" s="4"/>
      <c r="E190" s="194"/>
      <c r="F190" s="244"/>
      <c r="G190" s="195"/>
      <c r="H190" s="195"/>
      <c r="I190" s="195"/>
      <c r="J190" s="195"/>
    </row>
    <row r="191" spans="1:10" ht="12.75">
      <c r="A191" s="4"/>
      <c r="B191" s="4"/>
      <c r="C191" s="4"/>
      <c r="D191" s="4"/>
      <c r="E191" s="194"/>
      <c r="F191" s="244"/>
      <c r="G191" s="195"/>
      <c r="H191" s="195"/>
      <c r="I191" s="195"/>
      <c r="J191" s="195"/>
    </row>
    <row r="192" spans="1:10" ht="12.75">
      <c r="A192" s="4"/>
      <c r="B192" s="4"/>
      <c r="C192" s="4"/>
      <c r="D192" s="4"/>
      <c r="E192" s="194"/>
      <c r="F192" s="244"/>
      <c r="G192" s="195"/>
      <c r="H192" s="195"/>
      <c r="I192" s="195"/>
      <c r="J192" s="195"/>
    </row>
    <row r="193" spans="1:10" ht="12.75">
      <c r="A193" s="4"/>
      <c r="B193" s="4"/>
      <c r="C193" s="4"/>
      <c r="D193" s="4"/>
      <c r="E193" s="194"/>
      <c r="F193" s="244"/>
      <c r="G193" s="195"/>
      <c r="H193" s="195"/>
      <c r="I193" s="195"/>
      <c r="J193" s="195"/>
    </row>
    <row r="194" spans="1:10" ht="15">
      <c r="A194" s="191"/>
      <c r="B194" s="4"/>
      <c r="C194" s="192"/>
      <c r="D194" s="193"/>
      <c r="E194" s="194"/>
      <c r="F194" s="244"/>
      <c r="G194" s="195"/>
      <c r="H194" s="195"/>
      <c r="I194" s="195"/>
      <c r="J194" s="195"/>
    </row>
    <row r="195" spans="1:10" ht="15">
      <c r="A195" s="191"/>
      <c r="B195" s="4"/>
      <c r="C195" s="192"/>
      <c r="D195" s="197"/>
      <c r="E195" s="194"/>
      <c r="F195" s="244"/>
      <c r="G195" s="195"/>
      <c r="H195" s="195"/>
      <c r="I195" s="195"/>
      <c r="J195" s="195"/>
    </row>
    <row r="196" spans="1:10" ht="13.5">
      <c r="A196" s="191"/>
      <c r="B196" s="4"/>
      <c r="C196" s="191"/>
      <c r="D196" s="191"/>
      <c r="E196" s="194"/>
      <c r="F196" s="244"/>
      <c r="G196" s="195"/>
      <c r="H196" s="195"/>
      <c r="I196" s="195"/>
      <c r="J196" s="195"/>
    </row>
    <row r="197" spans="1:10" ht="15">
      <c r="A197" s="237"/>
      <c r="B197" s="4"/>
      <c r="C197" s="237"/>
      <c r="D197" s="4"/>
      <c r="E197" s="194"/>
      <c r="F197" s="244"/>
      <c r="G197" s="195"/>
      <c r="H197" s="195"/>
      <c r="I197" s="195"/>
      <c r="J197" s="195"/>
    </row>
    <row r="198" spans="1:10" ht="15">
      <c r="A198" s="4"/>
      <c r="B198" s="260"/>
      <c r="C198" s="238"/>
      <c r="D198" s="237"/>
      <c r="E198" s="194"/>
      <c r="F198" s="244"/>
      <c r="G198" s="195"/>
      <c r="H198" s="195"/>
      <c r="I198" s="195"/>
      <c r="J198" s="195"/>
    </row>
    <row r="199" spans="1:10" ht="13.5">
      <c r="A199" s="201"/>
      <c r="B199" s="4"/>
      <c r="C199" s="4"/>
      <c r="D199" s="201"/>
      <c r="E199" s="194"/>
      <c r="F199" s="244"/>
      <c r="G199" s="195"/>
      <c r="H199" s="195"/>
      <c r="I199" s="195"/>
      <c r="J199" s="195"/>
    </row>
    <row r="200" spans="1:10" ht="15.75">
      <c r="A200" s="4"/>
      <c r="B200" s="251"/>
      <c r="C200" s="242"/>
      <c r="D200" s="243"/>
      <c r="E200" s="194"/>
      <c r="F200" s="244"/>
      <c r="G200" s="195"/>
      <c r="H200" s="195"/>
      <c r="I200" s="195"/>
      <c r="J200" s="195"/>
    </row>
    <row r="201" spans="1:10" ht="16.5">
      <c r="A201" s="205"/>
      <c r="B201" s="251"/>
      <c r="C201" s="242"/>
      <c r="D201" s="243"/>
      <c r="E201" s="194"/>
      <c r="F201" s="244"/>
      <c r="G201" s="195"/>
      <c r="H201" s="195"/>
      <c r="I201" s="195"/>
      <c r="J201" s="195"/>
    </row>
    <row r="202" spans="1:10" ht="15.75">
      <c r="A202" s="208"/>
      <c r="B202" s="251"/>
      <c r="C202" s="242"/>
      <c r="D202" s="243"/>
      <c r="E202" s="194"/>
      <c r="F202" s="244"/>
      <c r="G202" s="195"/>
      <c r="H202" s="195"/>
      <c r="I202" s="195"/>
      <c r="J202" s="195"/>
    </row>
    <row r="203" spans="1:10" ht="15.75">
      <c r="A203" s="208"/>
      <c r="B203" s="251"/>
      <c r="C203" s="242"/>
      <c r="D203" s="243"/>
      <c r="E203" s="194"/>
      <c r="F203" s="244"/>
      <c r="G203" s="195"/>
      <c r="H203" s="195"/>
      <c r="I203" s="195"/>
      <c r="J203" s="195"/>
    </row>
    <row r="204" spans="1:10" ht="15.75">
      <c r="A204" s="208"/>
      <c r="B204" s="251"/>
      <c r="C204" s="242"/>
      <c r="D204" s="243"/>
      <c r="E204" s="194"/>
      <c r="F204" s="244"/>
      <c r="G204" s="195"/>
      <c r="H204" s="195"/>
      <c r="I204" s="195"/>
      <c r="J204" s="195"/>
    </row>
    <row r="205" spans="1:10" ht="16.5">
      <c r="A205" s="202"/>
      <c r="B205" s="251"/>
      <c r="C205" s="242"/>
      <c r="D205" s="243"/>
      <c r="E205" s="194"/>
      <c r="F205" s="244"/>
      <c r="G205" s="195"/>
      <c r="H205" s="195"/>
      <c r="I205" s="195"/>
      <c r="J205" s="195"/>
    </row>
    <row r="206" spans="1:10" ht="15.75">
      <c r="A206" s="208"/>
      <c r="B206" s="251"/>
      <c r="C206" s="242"/>
      <c r="D206" s="243"/>
      <c r="E206" s="194"/>
      <c r="F206" s="244"/>
      <c r="G206" s="195"/>
      <c r="H206" s="195"/>
      <c r="I206" s="195"/>
      <c r="J206" s="195"/>
    </row>
    <row r="207" spans="1:10" ht="15.75">
      <c r="A207" s="208"/>
      <c r="B207" s="251"/>
      <c r="C207" s="242"/>
      <c r="D207" s="243"/>
      <c r="E207" s="194"/>
      <c r="F207" s="244"/>
      <c r="G207" s="195"/>
      <c r="H207" s="195"/>
      <c r="I207" s="195"/>
      <c r="J207" s="195"/>
    </row>
    <row r="208" spans="1:10" ht="15.75">
      <c r="A208" s="208"/>
      <c r="B208" s="251"/>
      <c r="C208" s="242"/>
      <c r="D208" s="243"/>
      <c r="E208" s="194"/>
      <c r="F208" s="244"/>
      <c r="G208" s="195"/>
      <c r="H208" s="195"/>
      <c r="I208" s="195"/>
      <c r="J208" s="195"/>
    </row>
    <row r="209" spans="1:10" ht="15.75">
      <c r="A209" s="208"/>
      <c r="B209" s="251"/>
      <c r="C209" s="242"/>
      <c r="D209" s="243"/>
      <c r="E209" s="194"/>
      <c r="F209" s="244"/>
      <c r="G209" s="195"/>
      <c r="H209" s="195"/>
      <c r="I209" s="195"/>
      <c r="J209" s="195"/>
    </row>
    <row r="210" spans="1:10" ht="15.75">
      <c r="A210" s="208"/>
      <c r="B210" s="246"/>
      <c r="C210" s="242"/>
      <c r="D210" s="247"/>
      <c r="E210" s="194"/>
      <c r="F210" s="244"/>
      <c r="G210" s="195"/>
      <c r="H210" s="195"/>
      <c r="I210" s="195"/>
      <c r="J210" s="195"/>
    </row>
    <row r="211" spans="1:10" ht="15.75">
      <c r="A211" s="4"/>
      <c r="B211" s="246"/>
      <c r="C211" s="242"/>
      <c r="D211" s="247"/>
      <c r="E211" s="194"/>
      <c r="F211" s="244"/>
      <c r="G211" s="195"/>
      <c r="H211" s="195"/>
      <c r="I211" s="195"/>
      <c r="J211" s="195"/>
    </row>
    <row r="212" spans="1:10" ht="16.5">
      <c r="A212" s="205"/>
      <c r="B212" s="246"/>
      <c r="C212" s="242"/>
      <c r="D212" s="247"/>
      <c r="E212" s="194"/>
      <c r="F212" s="244"/>
      <c r="G212" s="195"/>
      <c r="H212" s="195"/>
      <c r="I212" s="195"/>
      <c r="J212" s="195"/>
    </row>
    <row r="213" spans="1:10" ht="15.75">
      <c r="A213" s="4"/>
      <c r="B213" s="251"/>
      <c r="C213" s="258"/>
      <c r="D213" s="243"/>
      <c r="E213" s="194"/>
      <c r="F213" s="244"/>
      <c r="G213" s="195"/>
      <c r="H213" s="195"/>
      <c r="I213" s="195"/>
      <c r="J213" s="195"/>
    </row>
    <row r="214" spans="1:10" ht="15.75">
      <c r="A214" s="4"/>
      <c r="B214" s="251"/>
      <c r="C214" s="258"/>
      <c r="D214" s="243"/>
      <c r="E214" s="194"/>
      <c r="F214" s="244"/>
      <c r="G214" s="195"/>
      <c r="H214" s="195"/>
      <c r="I214" s="195"/>
      <c r="J214" s="195"/>
    </row>
    <row r="215" spans="1:10" ht="16.5">
      <c r="A215" s="248"/>
      <c r="B215" s="251"/>
      <c r="C215" s="258"/>
      <c r="D215" s="243"/>
      <c r="E215" s="194"/>
      <c r="F215" s="244"/>
      <c r="G215" s="195"/>
      <c r="H215" s="195"/>
      <c r="I215" s="195"/>
      <c r="J215" s="195"/>
    </row>
    <row r="216" spans="1:10" ht="16.5">
      <c r="A216" s="205"/>
      <c r="B216" s="251"/>
      <c r="C216" s="258"/>
      <c r="D216" s="243"/>
      <c r="E216" s="194"/>
      <c r="F216" s="244"/>
      <c r="G216" s="195"/>
      <c r="H216" s="195"/>
      <c r="I216" s="195"/>
      <c r="J216" s="195"/>
    </row>
    <row r="217" spans="1:10" ht="16.5">
      <c r="A217" s="202"/>
      <c r="B217" s="251"/>
      <c r="C217" s="258"/>
      <c r="D217" s="243"/>
      <c r="E217" s="194"/>
      <c r="F217" s="244"/>
      <c r="G217" s="195"/>
      <c r="H217" s="195"/>
      <c r="I217" s="195"/>
      <c r="J217" s="195"/>
    </row>
    <row r="218" spans="1:10" ht="16.5">
      <c r="A218" s="202"/>
      <c r="B218" s="251"/>
      <c r="C218" s="258"/>
      <c r="D218" s="243"/>
      <c r="E218" s="194"/>
      <c r="F218" s="244"/>
      <c r="G218" s="195"/>
      <c r="H218" s="195"/>
      <c r="I218" s="195"/>
      <c r="J218" s="195"/>
    </row>
    <row r="219" spans="1:10" ht="16.5">
      <c r="A219" s="205"/>
      <c r="B219" s="251"/>
      <c r="C219" s="258"/>
      <c r="D219" s="243"/>
      <c r="E219" s="194"/>
      <c r="F219" s="244"/>
      <c r="G219" s="195"/>
      <c r="H219" s="195"/>
      <c r="I219" s="195"/>
      <c r="J219" s="195"/>
    </row>
    <row r="220" spans="1:10" ht="16.5">
      <c r="A220" s="205"/>
      <c r="B220" s="251"/>
      <c r="C220" s="258"/>
      <c r="D220" s="243"/>
      <c r="E220" s="194"/>
      <c r="F220" s="244"/>
      <c r="G220" s="195"/>
      <c r="H220" s="195"/>
      <c r="I220" s="195"/>
      <c r="J220" s="195"/>
    </row>
    <row r="221" spans="1:10" ht="16.5">
      <c r="A221" s="205"/>
      <c r="B221" s="251"/>
      <c r="C221" s="258"/>
      <c r="D221" s="243"/>
      <c r="E221" s="194"/>
      <c r="F221" s="244"/>
      <c r="G221" s="195"/>
      <c r="H221" s="195"/>
      <c r="I221" s="195"/>
      <c r="J221" s="195"/>
    </row>
    <row r="222" spans="1:10" ht="15.75">
      <c r="A222" s="4"/>
      <c r="B222" s="251"/>
      <c r="C222" s="258"/>
      <c r="D222" s="243"/>
      <c r="E222" s="194"/>
      <c r="F222" s="244"/>
      <c r="G222" s="195"/>
      <c r="H222" s="195"/>
      <c r="I222" s="195"/>
      <c r="J222" s="195"/>
    </row>
    <row r="223" spans="1:10" ht="16.5">
      <c r="A223" s="205"/>
      <c r="B223" s="246"/>
      <c r="C223" s="242"/>
      <c r="D223" s="247"/>
      <c r="E223" s="194"/>
      <c r="F223" s="244"/>
      <c r="G223" s="195"/>
      <c r="H223" s="195"/>
      <c r="I223" s="195"/>
      <c r="J223" s="195"/>
    </row>
    <row r="224" spans="1:5" ht="16.5">
      <c r="A224" s="205"/>
      <c r="B224" s="246"/>
      <c r="C224" s="242"/>
      <c r="D224" s="247"/>
      <c r="E224" s="194"/>
    </row>
    <row r="225" spans="1:4" ht="16.5">
      <c r="A225" s="205"/>
      <c r="B225" s="246"/>
      <c r="C225" s="242"/>
      <c r="D225" s="247"/>
    </row>
    <row r="226" spans="1:4" ht="16.5">
      <c r="A226" s="205"/>
      <c r="B226" s="251"/>
      <c r="C226" s="258"/>
      <c r="D226" s="243"/>
    </row>
    <row r="227" spans="1:4" ht="16.5">
      <c r="A227" s="205"/>
      <c r="B227" s="251"/>
      <c r="C227" s="258"/>
      <c r="D227" s="243"/>
    </row>
    <row r="228" spans="1:4" ht="16.5">
      <c r="A228" s="205"/>
      <c r="B228" s="251"/>
      <c r="C228" s="258"/>
      <c r="D228" s="243"/>
    </row>
    <row r="229" spans="1:4" ht="16.5">
      <c r="A229" s="205"/>
      <c r="B229" s="251"/>
      <c r="C229" s="258"/>
      <c r="D229" s="243"/>
    </row>
    <row r="230" spans="1:4" ht="16.5">
      <c r="A230" s="205"/>
      <c r="B230" s="251"/>
      <c r="C230" s="258"/>
      <c r="D230" s="243"/>
    </row>
    <row r="231" spans="1:4" ht="16.5">
      <c r="A231" s="202"/>
      <c r="B231" s="251"/>
      <c r="C231" s="258"/>
      <c r="D231" s="243"/>
    </row>
    <row r="232" spans="1:4" ht="16.5">
      <c r="A232" s="205"/>
      <c r="B232" s="251"/>
      <c r="C232" s="258"/>
      <c r="D232" s="243"/>
    </row>
    <row r="233" spans="1:4" ht="15.75">
      <c r="A233" s="4"/>
      <c r="B233" s="251"/>
      <c r="C233" s="258"/>
      <c r="D233" s="243"/>
    </row>
    <row r="234" spans="1:4" ht="15.75">
      <c r="A234" s="253"/>
      <c r="B234" s="251"/>
      <c r="C234" s="258"/>
      <c r="D234" s="243"/>
    </row>
    <row r="235" spans="1:4" ht="15.75">
      <c r="A235" s="254"/>
      <c r="B235" s="251"/>
      <c r="C235" s="258"/>
      <c r="D235" s="243"/>
    </row>
    <row r="236" spans="1:4" ht="12.75">
      <c r="A236" s="4"/>
      <c r="B236" s="4"/>
      <c r="C236" s="4"/>
      <c r="D236" s="4"/>
    </row>
    <row r="237" spans="1:4" ht="12.75">
      <c r="A237" s="4"/>
      <c r="B237" s="4"/>
      <c r="C237" s="4"/>
      <c r="D237" s="4"/>
    </row>
    <row r="238" spans="1:4" ht="12.75">
      <c r="A238" s="4"/>
      <c r="B238" s="4"/>
      <c r="C238" s="4"/>
      <c r="D238" s="4"/>
    </row>
    <row r="239" spans="1:4" ht="12.75">
      <c r="A239" s="4"/>
      <c r="B239" s="4"/>
      <c r="C239" s="4"/>
      <c r="D239" s="4"/>
    </row>
    <row r="240" spans="1:4" ht="16.5">
      <c r="A240" s="4"/>
      <c r="B240" s="254"/>
      <c r="C240" s="203"/>
      <c r="D240" s="204"/>
    </row>
    <row r="241" spans="1:4" ht="16.5">
      <c r="A241" s="4"/>
      <c r="B241" s="196"/>
      <c r="C241" s="203"/>
      <c r="D241" s="204"/>
    </row>
    <row r="242" spans="1:4" ht="16.5">
      <c r="A242" s="4"/>
      <c r="B242" s="196"/>
      <c r="C242" s="203"/>
      <c r="D242" s="204"/>
    </row>
    <row r="243" spans="1:4" ht="16.5">
      <c r="A243" s="4"/>
      <c r="B243" s="256"/>
      <c r="C243" s="203"/>
      <c r="D243" s="204"/>
    </row>
    <row r="244" spans="1:4" ht="16.5">
      <c r="A244" s="4"/>
      <c r="B244" s="196"/>
      <c r="C244" s="203"/>
      <c r="D244" s="204"/>
    </row>
    <row r="245" spans="1:4" ht="16.5">
      <c r="A245" s="4"/>
      <c r="B245" s="196"/>
      <c r="C245" s="203"/>
      <c r="D245" s="204"/>
    </row>
    <row r="246" spans="1:4" ht="16.5">
      <c r="A246" s="4"/>
      <c r="B246" s="196"/>
      <c r="C246" s="203"/>
      <c r="D246" s="204"/>
    </row>
    <row r="247" spans="1:4" ht="16.5">
      <c r="A247" s="4"/>
      <c r="B247" s="196"/>
      <c r="C247" s="203"/>
      <c r="D247" s="204"/>
    </row>
    <row r="248" spans="1:4" ht="16.5">
      <c r="A248" s="4"/>
      <c r="B248" s="196"/>
      <c r="C248" s="203"/>
      <c r="D248" s="204"/>
    </row>
    <row r="249" spans="1:4" ht="12.75">
      <c r="A249" s="4"/>
      <c r="B249" s="4"/>
      <c r="C249" s="4"/>
      <c r="D249" s="4"/>
    </row>
    <row r="250" spans="1:4" ht="12.75">
      <c r="A250" s="4"/>
      <c r="B250" s="4"/>
      <c r="C250" s="4"/>
      <c r="D250" s="4"/>
    </row>
    <row r="251" spans="1:4" ht="12.75">
      <c r="A251" s="4"/>
      <c r="B251" s="4"/>
      <c r="C251" s="4"/>
      <c r="D251" s="4"/>
    </row>
    <row r="252" spans="1:4" ht="12.75">
      <c r="A252" s="4"/>
      <c r="B252" s="4"/>
      <c r="C252" s="4"/>
      <c r="D252" s="4"/>
    </row>
    <row r="253" spans="1:4" ht="12.75">
      <c r="A253" s="4"/>
      <c r="B253" s="4"/>
      <c r="C253" s="4"/>
      <c r="D253" s="4"/>
    </row>
  </sheetData>
  <mergeCells count="2">
    <mergeCell ref="A2:E2"/>
    <mergeCell ref="A1:E1"/>
  </mergeCells>
  <printOptions/>
  <pageMargins left="0.75" right="0.75" top="1" bottom="1" header="0.5" footer="0.5"/>
  <pageSetup fitToHeight="1" fitToWidth="1" horizontalDpi="600" verticalDpi="600" orientation="portrait" paperSize="122" scale="81" r:id="rId1"/>
  <headerFooter alignWithMargins="0">
    <oddHeader>&amp;C&amp;"Book Antiqua,Regular"&amp;12-22-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8"/>
  <sheetViews>
    <sheetView tabSelected="1" workbookViewId="0" topLeftCell="A1">
      <selection activeCell="C54" sqref="C54"/>
    </sheetView>
  </sheetViews>
  <sheetFormatPr defaultColWidth="9.140625" defaultRowHeight="12.75"/>
  <cols>
    <col min="1" max="1" width="23.00390625" style="5" customWidth="1"/>
    <col min="2" max="2" width="12.421875" style="5" customWidth="1"/>
    <col min="3" max="3" width="38.421875" style="5" customWidth="1"/>
    <col min="4" max="4" width="14.8515625" style="5" customWidth="1"/>
    <col min="5" max="5" width="12.57421875" style="5" customWidth="1"/>
    <col min="6" max="11" width="8.421875" style="5" customWidth="1"/>
    <col min="12" max="16384" width="9.140625" style="5" customWidth="1"/>
  </cols>
  <sheetData>
    <row r="1" spans="1:25" ht="15">
      <c r="A1" s="361" t="s">
        <v>151</v>
      </c>
      <c r="B1" s="361"/>
      <c r="C1" s="361"/>
      <c r="D1" s="361"/>
      <c r="E1" s="361"/>
      <c r="F1" s="4"/>
      <c r="G1" s="190"/>
      <c r="H1" s="190"/>
      <c r="I1" s="190"/>
      <c r="J1" s="190"/>
      <c r="K1" s="190"/>
      <c r="L1" s="190"/>
      <c r="M1" s="194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1:12" ht="15">
      <c r="A2" s="361" t="str">
        <f>"JANUARY - "&amp;UPPER('Table 1'!$M$1)&amp;" "&amp;'Table 1'!$N$1&amp;" WITH THE CORRESPONDING PERIOD OF "&amp;'Table 1'!$O$1</f>
        <v>JANUARY - FEBRUARY  2020 WITH THE CORRESPONDING PERIOD OF 2019</v>
      </c>
      <c r="B2" s="361"/>
      <c r="C2" s="361"/>
      <c r="D2" s="361"/>
      <c r="E2" s="361"/>
      <c r="F2" s="196"/>
      <c r="G2" s="190"/>
      <c r="H2" s="190"/>
      <c r="I2" s="190"/>
      <c r="J2" s="190"/>
      <c r="K2" s="4"/>
      <c r="L2" s="4"/>
    </row>
    <row r="3" spans="1:12" ht="13.5">
      <c r="A3" s="191"/>
      <c r="C3" s="191"/>
      <c r="D3" s="191"/>
      <c r="E3" s="190"/>
      <c r="F3" s="196"/>
      <c r="G3" s="190"/>
      <c r="H3" s="190"/>
      <c r="I3" s="190"/>
      <c r="J3" s="190"/>
      <c r="K3" s="4"/>
      <c r="L3" s="4"/>
    </row>
    <row r="4" spans="1:12" ht="15">
      <c r="A4" s="198" t="s">
        <v>34</v>
      </c>
      <c r="B4" s="199" t="s">
        <v>129</v>
      </c>
      <c r="C4" s="198" t="s">
        <v>130</v>
      </c>
      <c r="D4" s="198" t="s">
        <v>131</v>
      </c>
      <c r="E4" s="200"/>
      <c r="F4" s="200"/>
      <c r="G4" s="200"/>
      <c r="L4" s="4"/>
    </row>
    <row r="5" spans="1:13" ht="15">
      <c r="A5" s="201"/>
      <c r="C5" s="4"/>
      <c r="D5" s="201"/>
      <c r="E5" s="201"/>
      <c r="F5" s="4"/>
      <c r="G5" s="201"/>
      <c r="H5" s="339" t="s">
        <v>177</v>
      </c>
      <c r="I5" s="339" t="s">
        <v>179</v>
      </c>
      <c r="J5" s="339" t="s">
        <v>182</v>
      </c>
      <c r="K5" s="339" t="s">
        <v>156</v>
      </c>
      <c r="L5" s="339" t="s">
        <v>165</v>
      </c>
      <c r="M5" s="339" t="s">
        <v>166</v>
      </c>
    </row>
    <row r="6" spans="1:13" ht="16.5">
      <c r="A6" s="208"/>
      <c r="C6" s="322"/>
      <c r="D6" s="202">
        <f>'Table 1'!$N$1</f>
        <v>2020</v>
      </c>
      <c r="E6" s="202">
        <f>'Table 1'!$O$1</f>
        <v>2019</v>
      </c>
      <c r="F6" s="203"/>
      <c r="G6" s="204"/>
      <c r="H6" s="340" t="s">
        <v>207</v>
      </c>
      <c r="I6" s="340" t="s">
        <v>208</v>
      </c>
      <c r="J6" s="340" t="s">
        <v>286</v>
      </c>
      <c r="K6" s="340" t="s">
        <v>287</v>
      </c>
      <c r="L6" s="341">
        <v>67553490</v>
      </c>
      <c r="M6" s="341">
        <v>47132972</v>
      </c>
    </row>
    <row r="7" spans="1:13" ht="16.5">
      <c r="A7" s="211" t="s">
        <v>208</v>
      </c>
      <c r="B7" s="292" t="str">
        <f>J6</f>
        <v>334</v>
      </c>
      <c r="C7" s="323" t="str">
        <f>K6</f>
        <v>Petroleum Products Refined</v>
      </c>
      <c r="D7" s="321">
        <f>L6</f>
        <v>67553490</v>
      </c>
      <c r="E7" s="293">
        <f>M6</f>
        <v>47132972</v>
      </c>
      <c r="F7" s="203"/>
      <c r="G7" s="204"/>
      <c r="H7" s="340" t="s">
        <v>221</v>
      </c>
      <c r="I7" s="340" t="s">
        <v>38</v>
      </c>
      <c r="J7" s="340" t="s">
        <v>310</v>
      </c>
      <c r="K7" s="340" t="s">
        <v>311</v>
      </c>
      <c r="L7" s="341">
        <v>70850</v>
      </c>
      <c r="M7" s="341">
        <v>0</v>
      </c>
    </row>
    <row r="8" spans="1:13" ht="16.5">
      <c r="A8" s="211"/>
      <c r="B8" s="294"/>
      <c r="C8" s="323"/>
      <c r="D8" s="295"/>
      <c r="E8" s="296"/>
      <c r="F8" s="203"/>
      <c r="G8" s="204"/>
      <c r="H8" s="340"/>
      <c r="I8" s="340"/>
      <c r="J8" s="340"/>
      <c r="K8" s="340"/>
      <c r="L8" s="341"/>
      <c r="M8" s="341"/>
    </row>
    <row r="9" spans="1:13" ht="16.5">
      <c r="A9" s="211" t="s">
        <v>38</v>
      </c>
      <c r="B9" s="294" t="str">
        <f>J7</f>
        <v>022</v>
      </c>
      <c r="C9" s="301" t="str">
        <f>K7</f>
        <v>Milk And Cream</v>
      </c>
      <c r="D9" s="301">
        <f>L7</f>
        <v>70850</v>
      </c>
      <c r="E9" s="296">
        <f>M7</f>
        <v>0</v>
      </c>
      <c r="F9" s="203"/>
      <c r="G9" s="204"/>
      <c r="H9" s="340" t="s">
        <v>221</v>
      </c>
      <c r="I9" s="340" t="s">
        <v>38</v>
      </c>
      <c r="J9" s="340" t="s">
        <v>316</v>
      </c>
      <c r="K9" s="340" t="s">
        <v>317</v>
      </c>
      <c r="L9" s="341">
        <v>44860</v>
      </c>
      <c r="M9" s="341">
        <v>204239</v>
      </c>
    </row>
    <row r="10" spans="1:13" ht="16.5">
      <c r="A10" s="208"/>
      <c r="B10" s="294" t="str">
        <f aca="true" t="shared" si="0" ref="B10:C17">J9</f>
        <v>112</v>
      </c>
      <c r="C10" s="301" t="str">
        <f t="shared" si="0"/>
        <v>Alcoholic Beverages</v>
      </c>
      <c r="D10" s="301">
        <f aca="true" t="shared" si="1" ref="D10:D17">L9</f>
        <v>44860</v>
      </c>
      <c r="E10" s="296">
        <f aca="true" t="shared" si="2" ref="E10:E17">M9</f>
        <v>204239</v>
      </c>
      <c r="F10" s="203"/>
      <c r="G10" s="204"/>
      <c r="H10" s="340" t="s">
        <v>221</v>
      </c>
      <c r="I10" s="340" t="s">
        <v>38</v>
      </c>
      <c r="J10" s="340" t="s">
        <v>284</v>
      </c>
      <c r="K10" s="340" t="s">
        <v>285</v>
      </c>
      <c r="L10" s="341">
        <v>113596</v>
      </c>
      <c r="M10" s="341">
        <v>233059</v>
      </c>
    </row>
    <row r="11" spans="1:13" ht="16.5">
      <c r="A11" s="208"/>
      <c r="B11" s="294" t="str">
        <f t="shared" si="0"/>
        <v>122</v>
      </c>
      <c r="C11" s="301" t="str">
        <f t="shared" si="0"/>
        <v>Tobacco Manufactured</v>
      </c>
      <c r="D11" s="301">
        <f t="shared" si="1"/>
        <v>113596</v>
      </c>
      <c r="E11" s="296">
        <f t="shared" si="2"/>
        <v>233059</v>
      </c>
      <c r="F11" s="203"/>
      <c r="G11" s="204"/>
      <c r="H11" s="340" t="s">
        <v>221</v>
      </c>
      <c r="I11" s="340" t="s">
        <v>38</v>
      </c>
      <c r="J11" s="340" t="s">
        <v>436</v>
      </c>
      <c r="K11" s="340" t="s">
        <v>437</v>
      </c>
      <c r="L11" s="341">
        <v>6983</v>
      </c>
      <c r="M11" s="341">
        <v>0</v>
      </c>
    </row>
    <row r="12" spans="1:13" ht="16.5">
      <c r="A12" s="211"/>
      <c r="B12" s="294" t="str">
        <f t="shared" si="0"/>
        <v>713</v>
      </c>
      <c r="C12" s="301" t="str">
        <f t="shared" si="0"/>
        <v>Internal Combustion Engines</v>
      </c>
      <c r="D12" s="301">
        <f t="shared" si="1"/>
        <v>6983</v>
      </c>
      <c r="E12" s="296">
        <f t="shared" si="2"/>
        <v>0</v>
      </c>
      <c r="F12" s="209"/>
      <c r="G12" s="210"/>
      <c r="H12" s="340" t="s">
        <v>221</v>
      </c>
      <c r="I12" s="340" t="s">
        <v>38</v>
      </c>
      <c r="J12" s="340" t="s">
        <v>271</v>
      </c>
      <c r="K12" s="340" t="s">
        <v>272</v>
      </c>
      <c r="L12" s="341">
        <v>4690</v>
      </c>
      <c r="M12" s="341">
        <v>2764</v>
      </c>
    </row>
    <row r="13" spans="1:13" ht="16.5">
      <c r="A13" s="192"/>
      <c r="B13" s="294" t="str">
        <f t="shared" si="0"/>
        <v>764</v>
      </c>
      <c r="C13" s="301" t="str">
        <f t="shared" si="0"/>
        <v>Telecommunication Equipment</v>
      </c>
      <c r="D13" s="301">
        <f t="shared" si="1"/>
        <v>4690</v>
      </c>
      <c r="E13" s="296">
        <f t="shared" si="2"/>
        <v>2764</v>
      </c>
      <c r="F13" s="209"/>
      <c r="G13" s="210"/>
      <c r="H13" s="340" t="s">
        <v>221</v>
      </c>
      <c r="I13" s="340" t="s">
        <v>38</v>
      </c>
      <c r="J13" s="340" t="s">
        <v>320</v>
      </c>
      <c r="K13" s="340" t="s">
        <v>321</v>
      </c>
      <c r="L13" s="341">
        <v>203804</v>
      </c>
      <c r="M13" s="341">
        <v>0</v>
      </c>
    </row>
    <row r="14" spans="1:13" ht="16.5">
      <c r="A14" s="211"/>
      <c r="B14" s="294" t="str">
        <f t="shared" si="0"/>
        <v>781</v>
      </c>
      <c r="C14" s="301" t="str">
        <f t="shared" si="0"/>
        <v>Motor Cars</v>
      </c>
      <c r="D14" s="301">
        <f t="shared" si="1"/>
        <v>203804</v>
      </c>
      <c r="E14" s="296">
        <f t="shared" si="2"/>
        <v>0</v>
      </c>
      <c r="F14" s="209"/>
      <c r="G14" s="210"/>
      <c r="H14" s="340" t="s">
        <v>221</v>
      </c>
      <c r="I14" s="340" t="s">
        <v>38</v>
      </c>
      <c r="J14" s="340" t="s">
        <v>322</v>
      </c>
      <c r="K14" s="340" t="s">
        <v>323</v>
      </c>
      <c r="L14" s="341">
        <v>23176</v>
      </c>
      <c r="M14" s="341">
        <v>7929</v>
      </c>
    </row>
    <row r="15" spans="1:13" ht="16.5">
      <c r="A15" s="212"/>
      <c r="B15" s="294" t="str">
        <f t="shared" si="0"/>
        <v>784</v>
      </c>
      <c r="C15" s="301" t="str">
        <f t="shared" si="0"/>
        <v>Motor Vehicle Parts</v>
      </c>
      <c r="D15" s="301">
        <f t="shared" si="1"/>
        <v>23176</v>
      </c>
      <c r="E15" s="296">
        <f t="shared" si="2"/>
        <v>7929</v>
      </c>
      <c r="F15" s="209"/>
      <c r="G15" s="210"/>
      <c r="H15" s="340" t="s">
        <v>221</v>
      </c>
      <c r="I15" s="340" t="s">
        <v>38</v>
      </c>
      <c r="J15" s="340" t="s">
        <v>384</v>
      </c>
      <c r="K15" s="340" t="s">
        <v>385</v>
      </c>
      <c r="L15" s="341">
        <v>4500</v>
      </c>
      <c r="M15" s="341">
        <v>790</v>
      </c>
    </row>
    <row r="16" spans="1:13" ht="16.5">
      <c r="A16" s="212"/>
      <c r="B16" s="294" t="str">
        <f t="shared" si="0"/>
        <v>842</v>
      </c>
      <c r="C16" s="301" t="str">
        <f t="shared" si="0"/>
        <v>Female Clothing Non Knitted</v>
      </c>
      <c r="D16" s="301">
        <f t="shared" si="1"/>
        <v>4500</v>
      </c>
      <c r="E16" s="296">
        <f t="shared" si="2"/>
        <v>790</v>
      </c>
      <c r="F16" s="209"/>
      <c r="G16" s="210"/>
      <c r="H16" s="340" t="s">
        <v>221</v>
      </c>
      <c r="I16" s="340" t="s">
        <v>38</v>
      </c>
      <c r="J16" s="340" t="s">
        <v>359</v>
      </c>
      <c r="K16" s="340" t="s">
        <v>360</v>
      </c>
      <c r="L16" s="341">
        <v>1110638</v>
      </c>
      <c r="M16" s="341">
        <v>0</v>
      </c>
    </row>
    <row r="17" spans="1:13" ht="16.5">
      <c r="A17" s="212"/>
      <c r="B17" s="294" t="str">
        <f t="shared" si="0"/>
        <v>874</v>
      </c>
      <c r="C17" s="301" t="str">
        <f t="shared" si="0"/>
        <v>Measuring Checking Instruments</v>
      </c>
      <c r="D17" s="301">
        <f t="shared" si="1"/>
        <v>1110638</v>
      </c>
      <c r="E17" s="296">
        <f t="shared" si="2"/>
        <v>0</v>
      </c>
      <c r="F17" s="209"/>
      <c r="G17" s="210"/>
      <c r="H17" s="340" t="s">
        <v>221</v>
      </c>
      <c r="I17" s="340" t="s">
        <v>38</v>
      </c>
      <c r="J17" s="340" t="s">
        <v>380</v>
      </c>
      <c r="K17" s="340" t="s">
        <v>381</v>
      </c>
      <c r="L17" s="341">
        <v>20050</v>
      </c>
      <c r="M17" s="341">
        <v>0</v>
      </c>
    </row>
    <row r="18" spans="1:13" ht="16.5">
      <c r="A18" s="82"/>
      <c r="B18" s="294" t="str">
        <f>J17</f>
        <v>931</v>
      </c>
      <c r="C18" s="301" t="str">
        <f>K17</f>
        <v>Special Transactions And Commodities</v>
      </c>
      <c r="D18" s="301">
        <f>L17</f>
        <v>20050</v>
      </c>
      <c r="E18" s="296">
        <f>M17</f>
        <v>0</v>
      </c>
      <c r="F18" s="217"/>
      <c r="G18" s="204"/>
      <c r="H18" s="340" t="s">
        <v>388</v>
      </c>
      <c r="I18" s="340" t="s">
        <v>389</v>
      </c>
      <c r="J18" s="340" t="s">
        <v>390</v>
      </c>
      <c r="K18" s="340" t="s">
        <v>391</v>
      </c>
      <c r="L18" s="341">
        <v>45350</v>
      </c>
      <c r="M18" s="341">
        <v>0</v>
      </c>
    </row>
    <row r="19" spans="2:13" ht="16.5" customHeight="1">
      <c r="B19" s="294"/>
      <c r="C19" s="301"/>
      <c r="D19" s="301"/>
      <c r="E19" s="296"/>
      <c r="F19" s="4"/>
      <c r="G19" s="4"/>
      <c r="H19" s="340" t="s">
        <v>388</v>
      </c>
      <c r="I19" s="340" t="s">
        <v>389</v>
      </c>
      <c r="J19" s="340" t="s">
        <v>291</v>
      </c>
      <c r="K19" s="340" t="s">
        <v>292</v>
      </c>
      <c r="L19" s="341">
        <v>11338</v>
      </c>
      <c r="M19" s="341">
        <v>0</v>
      </c>
    </row>
    <row r="20" spans="1:13" ht="16.5" customHeight="1">
      <c r="A20" s="211" t="s">
        <v>389</v>
      </c>
      <c r="B20" s="294" t="str">
        <f aca="true" t="shared" si="3" ref="B20:B29">J18</f>
        <v>695</v>
      </c>
      <c r="C20" s="301" t="str">
        <f aca="true" t="shared" si="4" ref="C20:C29">K18</f>
        <v>Hand Or Machine Tools</v>
      </c>
      <c r="D20" s="301">
        <f aca="true" t="shared" si="5" ref="D20:D29">L18</f>
        <v>45350</v>
      </c>
      <c r="E20" s="296">
        <f aca="true" t="shared" si="6" ref="E20:E29">M18</f>
        <v>0</v>
      </c>
      <c r="F20" s="4"/>
      <c r="G20" s="4"/>
      <c r="H20" s="340" t="s">
        <v>388</v>
      </c>
      <c r="I20" s="340" t="s">
        <v>389</v>
      </c>
      <c r="J20" s="340" t="s">
        <v>267</v>
      </c>
      <c r="K20" s="340" t="s">
        <v>268</v>
      </c>
      <c r="L20" s="341">
        <v>23675</v>
      </c>
      <c r="M20" s="341">
        <v>0</v>
      </c>
    </row>
    <row r="21" spans="1:13" ht="16.5" customHeight="1">
      <c r="A21" s="202"/>
      <c r="B21" s="294" t="str">
        <f t="shared" si="3"/>
        <v>699</v>
      </c>
      <c r="C21" s="301" t="str">
        <f t="shared" si="4"/>
        <v>Base Metal Manufactures</v>
      </c>
      <c r="D21" s="301">
        <f t="shared" si="5"/>
        <v>11338</v>
      </c>
      <c r="E21" s="296">
        <f t="shared" si="6"/>
        <v>0</v>
      </c>
      <c r="F21" s="4"/>
      <c r="G21" s="4"/>
      <c r="H21" s="340" t="s">
        <v>388</v>
      </c>
      <c r="I21" s="340" t="s">
        <v>389</v>
      </c>
      <c r="J21" s="340" t="s">
        <v>372</v>
      </c>
      <c r="K21" s="340" t="s">
        <v>373</v>
      </c>
      <c r="L21" s="341">
        <v>15872</v>
      </c>
      <c r="M21" s="341">
        <v>0</v>
      </c>
    </row>
    <row r="22" spans="1:13" ht="16.5" customHeight="1">
      <c r="A22" s="202"/>
      <c r="B22" s="294" t="str">
        <f t="shared" si="3"/>
        <v>716</v>
      </c>
      <c r="C22" s="301" t="str">
        <f t="shared" si="4"/>
        <v>Rotating Electric Plant</v>
      </c>
      <c r="D22" s="301">
        <f t="shared" si="5"/>
        <v>23675</v>
      </c>
      <c r="E22" s="296">
        <f t="shared" si="6"/>
        <v>0</v>
      </c>
      <c r="F22" s="4"/>
      <c r="G22" s="4"/>
      <c r="H22" s="340" t="s">
        <v>388</v>
      </c>
      <c r="I22" s="340" t="s">
        <v>389</v>
      </c>
      <c r="J22" s="340" t="s">
        <v>392</v>
      </c>
      <c r="K22" s="340" t="s">
        <v>393</v>
      </c>
      <c r="L22" s="341">
        <v>2268</v>
      </c>
      <c r="M22" s="341">
        <v>0</v>
      </c>
    </row>
    <row r="23" spans="1:13" ht="16.5" customHeight="1">
      <c r="A23" s="211"/>
      <c r="B23" s="294" t="str">
        <f t="shared" si="3"/>
        <v>741</v>
      </c>
      <c r="C23" s="301" t="str">
        <f t="shared" si="4"/>
        <v>Heating Cooling Equipment</v>
      </c>
      <c r="D23" s="301">
        <f t="shared" si="5"/>
        <v>15872</v>
      </c>
      <c r="E23" s="296">
        <f t="shared" si="6"/>
        <v>0</v>
      </c>
      <c r="F23" s="4"/>
      <c r="G23" s="4"/>
      <c r="H23" s="340" t="s">
        <v>388</v>
      </c>
      <c r="I23" s="340" t="s">
        <v>389</v>
      </c>
      <c r="J23" s="340" t="s">
        <v>269</v>
      </c>
      <c r="K23" s="340" t="s">
        <v>270</v>
      </c>
      <c r="L23" s="341">
        <v>564544</v>
      </c>
      <c r="M23" s="341">
        <v>0</v>
      </c>
    </row>
    <row r="24" spans="1:13" ht="16.5" customHeight="1">
      <c r="A24" s="202"/>
      <c r="B24" s="294" t="str">
        <f t="shared" si="3"/>
        <v>744</v>
      </c>
      <c r="C24" s="301" t="str">
        <f t="shared" si="4"/>
        <v>Mech. Handling Equipment</v>
      </c>
      <c r="D24" s="301">
        <f t="shared" si="5"/>
        <v>2268</v>
      </c>
      <c r="E24" s="296">
        <f t="shared" si="6"/>
        <v>0</v>
      </c>
      <c r="F24" s="4"/>
      <c r="G24" s="4"/>
      <c r="H24" s="340" t="s">
        <v>388</v>
      </c>
      <c r="I24" s="340" t="s">
        <v>389</v>
      </c>
      <c r="J24" s="340" t="s">
        <v>394</v>
      </c>
      <c r="K24" s="340" t="s">
        <v>395</v>
      </c>
      <c r="L24" s="341">
        <v>4535</v>
      </c>
      <c r="M24" s="341">
        <v>0</v>
      </c>
    </row>
    <row r="25" spans="1:13" ht="16.5" customHeight="1">
      <c r="A25" s="202"/>
      <c r="B25" s="294" t="str">
        <f t="shared" si="3"/>
        <v>752</v>
      </c>
      <c r="C25" s="301" t="str">
        <f t="shared" si="4"/>
        <v>Data Processing Machines</v>
      </c>
      <c r="D25" s="301">
        <f t="shared" si="5"/>
        <v>564544</v>
      </c>
      <c r="E25" s="296">
        <f t="shared" si="6"/>
        <v>0</v>
      </c>
      <c r="F25" s="4"/>
      <c r="G25" s="4"/>
      <c r="H25" s="340" t="s">
        <v>388</v>
      </c>
      <c r="I25" s="340" t="s">
        <v>389</v>
      </c>
      <c r="J25" s="340" t="s">
        <v>396</v>
      </c>
      <c r="K25" s="340" t="s">
        <v>397</v>
      </c>
      <c r="L25" s="341">
        <v>4082</v>
      </c>
      <c r="M25" s="341">
        <v>0</v>
      </c>
    </row>
    <row r="26" spans="1:13" ht="16.5" customHeight="1">
      <c r="A26" s="202"/>
      <c r="B26" s="294" t="str">
        <f t="shared" si="3"/>
        <v>771</v>
      </c>
      <c r="C26" s="301" t="str">
        <f t="shared" si="4"/>
        <v>Electric Power Machines</v>
      </c>
      <c r="D26" s="301">
        <f t="shared" si="5"/>
        <v>4535</v>
      </c>
      <c r="E26" s="296">
        <f t="shared" si="6"/>
        <v>0</v>
      </c>
      <c r="F26" s="4"/>
      <c r="G26" s="4"/>
      <c r="H26" s="340" t="s">
        <v>388</v>
      </c>
      <c r="I26" s="340" t="s">
        <v>389</v>
      </c>
      <c r="J26" s="340" t="s">
        <v>113</v>
      </c>
      <c r="K26" s="340" t="s">
        <v>275</v>
      </c>
      <c r="L26" s="341">
        <v>16363</v>
      </c>
      <c r="M26" s="341">
        <v>0</v>
      </c>
    </row>
    <row r="27" spans="1:13" ht="16.5" customHeight="1">
      <c r="A27" s="202"/>
      <c r="B27" s="294" t="str">
        <f t="shared" si="3"/>
        <v>786</v>
      </c>
      <c r="C27" s="301" t="str">
        <f t="shared" si="4"/>
        <v>Trailers,Containers</v>
      </c>
      <c r="D27" s="301">
        <f t="shared" si="5"/>
        <v>4082</v>
      </c>
      <c r="E27" s="296">
        <f t="shared" si="6"/>
        <v>0</v>
      </c>
      <c r="F27" s="4"/>
      <c r="G27" s="4"/>
      <c r="H27" s="340" t="s">
        <v>388</v>
      </c>
      <c r="I27" s="340" t="s">
        <v>389</v>
      </c>
      <c r="J27" s="340" t="s">
        <v>359</v>
      </c>
      <c r="K27" s="340" t="s">
        <v>360</v>
      </c>
      <c r="L27" s="341">
        <v>16000</v>
      </c>
      <c r="M27" s="341">
        <v>0</v>
      </c>
    </row>
    <row r="28" spans="1:13" ht="16.5" customHeight="1">
      <c r="A28" s="202"/>
      <c r="B28" s="294" t="str">
        <f t="shared" si="3"/>
        <v>821</v>
      </c>
      <c r="C28" s="301" t="str">
        <f t="shared" si="4"/>
        <v>Furniture And Parts</v>
      </c>
      <c r="D28" s="301">
        <f t="shared" si="5"/>
        <v>16363</v>
      </c>
      <c r="E28" s="296">
        <f t="shared" si="6"/>
        <v>0</v>
      </c>
      <c r="F28" s="4"/>
      <c r="G28" s="201"/>
      <c r="H28" s="340" t="s">
        <v>235</v>
      </c>
      <c r="I28" s="340" t="s">
        <v>76</v>
      </c>
      <c r="J28" s="340" t="s">
        <v>99</v>
      </c>
      <c r="K28" s="340" t="s">
        <v>303</v>
      </c>
      <c r="L28" s="341">
        <v>47946</v>
      </c>
      <c r="M28" s="341">
        <v>104237</v>
      </c>
    </row>
    <row r="29" spans="1:13" ht="16.5">
      <c r="A29" s="82"/>
      <c r="B29" s="294" t="str">
        <f t="shared" si="3"/>
        <v>874</v>
      </c>
      <c r="C29" s="301" t="str">
        <f t="shared" si="4"/>
        <v>Measuring Checking Instruments</v>
      </c>
      <c r="D29" s="301">
        <f t="shared" si="5"/>
        <v>16000</v>
      </c>
      <c r="E29" s="296">
        <f t="shared" si="6"/>
        <v>0</v>
      </c>
      <c r="F29" s="217"/>
      <c r="G29" s="204"/>
      <c r="H29" s="340" t="s">
        <v>235</v>
      </c>
      <c r="I29" s="340" t="s">
        <v>76</v>
      </c>
      <c r="J29" s="340" t="s">
        <v>398</v>
      </c>
      <c r="K29" s="340" t="s">
        <v>399</v>
      </c>
      <c r="L29" s="341">
        <v>76486</v>
      </c>
      <c r="M29" s="341">
        <v>72301</v>
      </c>
    </row>
    <row r="30" spans="2:13" ht="16.5">
      <c r="B30" s="294"/>
      <c r="C30" s="301"/>
      <c r="D30" s="301"/>
      <c r="E30" s="296"/>
      <c r="F30" s="203"/>
      <c r="G30" s="204"/>
      <c r="H30" s="340" t="s">
        <v>235</v>
      </c>
      <c r="I30" s="340" t="s">
        <v>76</v>
      </c>
      <c r="J30" s="340" t="s">
        <v>340</v>
      </c>
      <c r="K30" s="340" t="s">
        <v>341</v>
      </c>
      <c r="L30" s="341">
        <v>399528</v>
      </c>
      <c r="M30" s="341">
        <v>302840</v>
      </c>
    </row>
    <row r="31" spans="1:13" ht="16.5">
      <c r="A31" s="211" t="s">
        <v>76</v>
      </c>
      <c r="B31" s="294" t="str">
        <f aca="true" t="shared" si="7" ref="B31:B40">J28</f>
        <v>533</v>
      </c>
      <c r="C31" s="301" t="str">
        <f aca="true" t="shared" si="8" ref="C31:C40">K28</f>
        <v>Pigments, Paints, Varnishes</v>
      </c>
      <c r="D31" s="301">
        <f aca="true" t="shared" si="9" ref="D31:D40">L28</f>
        <v>47946</v>
      </c>
      <c r="E31" s="296">
        <f aca="true" t="shared" si="10" ref="E31:E40">M28</f>
        <v>104237</v>
      </c>
      <c r="F31" s="209"/>
      <c r="G31" s="221"/>
      <c r="H31" s="340" t="s">
        <v>235</v>
      </c>
      <c r="I31" s="340" t="s">
        <v>76</v>
      </c>
      <c r="J31" s="340" t="s">
        <v>103</v>
      </c>
      <c r="K31" s="340" t="s">
        <v>290</v>
      </c>
      <c r="L31" s="341">
        <v>462824</v>
      </c>
      <c r="M31" s="341">
        <v>13534</v>
      </c>
    </row>
    <row r="32" spans="1:13" ht="16.5">
      <c r="A32" s="202"/>
      <c r="B32" s="294" t="str">
        <f t="shared" si="7"/>
        <v>541</v>
      </c>
      <c r="C32" s="301" t="str">
        <f t="shared" si="8"/>
        <v>Medicinal Pharmacy Products</v>
      </c>
      <c r="D32" s="301">
        <f t="shared" si="9"/>
        <v>76486</v>
      </c>
      <c r="E32" s="296">
        <f t="shared" si="10"/>
        <v>72301</v>
      </c>
      <c r="F32" s="209"/>
      <c r="G32" s="221"/>
      <c r="H32" s="340" t="s">
        <v>235</v>
      </c>
      <c r="I32" s="340" t="s">
        <v>76</v>
      </c>
      <c r="J32" s="340" t="s">
        <v>400</v>
      </c>
      <c r="K32" s="340" t="s">
        <v>401</v>
      </c>
      <c r="L32" s="341">
        <v>14988</v>
      </c>
      <c r="M32" s="341">
        <v>0</v>
      </c>
    </row>
    <row r="33" spans="1:13" ht="16.5">
      <c r="A33" s="202"/>
      <c r="B33" s="294" t="str">
        <f t="shared" si="7"/>
        <v>542</v>
      </c>
      <c r="C33" s="301" t="str">
        <f t="shared" si="8"/>
        <v>Medicaments Including Vet. Med.</v>
      </c>
      <c r="D33" s="301">
        <f t="shared" si="9"/>
        <v>399528</v>
      </c>
      <c r="E33" s="296">
        <f t="shared" si="10"/>
        <v>302840</v>
      </c>
      <c r="F33" s="209"/>
      <c r="G33" s="221"/>
      <c r="H33" s="340" t="s">
        <v>235</v>
      </c>
      <c r="I33" s="340" t="s">
        <v>76</v>
      </c>
      <c r="J33" s="340" t="s">
        <v>428</v>
      </c>
      <c r="K33" s="340" t="s">
        <v>429</v>
      </c>
      <c r="L33" s="341">
        <v>15793</v>
      </c>
      <c r="M33" s="341">
        <v>13769</v>
      </c>
    </row>
    <row r="34" spans="1:13" ht="16.5">
      <c r="A34" s="211"/>
      <c r="B34" s="294" t="str">
        <f t="shared" si="7"/>
        <v>554</v>
      </c>
      <c r="C34" s="301" t="str">
        <f t="shared" si="8"/>
        <v>Soaps, Cleaning Prep.</v>
      </c>
      <c r="D34" s="295">
        <f t="shared" si="9"/>
        <v>462824</v>
      </c>
      <c r="E34" s="296">
        <f t="shared" si="10"/>
        <v>13534</v>
      </c>
      <c r="F34" s="209"/>
      <c r="G34" s="221"/>
      <c r="H34" s="340" t="s">
        <v>235</v>
      </c>
      <c r="I34" s="340" t="s">
        <v>76</v>
      </c>
      <c r="J34" s="340" t="s">
        <v>382</v>
      </c>
      <c r="K34" s="340" t="s">
        <v>383</v>
      </c>
      <c r="L34" s="341">
        <v>20679</v>
      </c>
      <c r="M34" s="341">
        <v>70614</v>
      </c>
    </row>
    <row r="35" spans="1:13" ht="16.5">
      <c r="A35" s="202"/>
      <c r="B35" s="294" t="str">
        <f t="shared" si="7"/>
        <v>611</v>
      </c>
      <c r="C35" s="301" t="str">
        <f t="shared" si="8"/>
        <v>Leather</v>
      </c>
      <c r="D35" s="295">
        <f t="shared" si="9"/>
        <v>14988</v>
      </c>
      <c r="E35" s="296">
        <f t="shared" si="10"/>
        <v>0</v>
      </c>
      <c r="F35" s="209"/>
      <c r="G35" s="221"/>
      <c r="H35" s="340" t="s">
        <v>235</v>
      </c>
      <c r="I35" s="340" t="s">
        <v>76</v>
      </c>
      <c r="J35" s="340" t="s">
        <v>402</v>
      </c>
      <c r="K35" s="340" t="s">
        <v>403</v>
      </c>
      <c r="L35" s="341">
        <v>119190</v>
      </c>
      <c r="M35" s="341">
        <v>88857</v>
      </c>
    </row>
    <row r="36" spans="1:13" ht="16.5">
      <c r="A36" s="202"/>
      <c r="B36" s="294" t="str">
        <f t="shared" si="7"/>
        <v>629</v>
      </c>
      <c r="C36" s="301" t="str">
        <f t="shared" si="8"/>
        <v>Articles Of Rubber</v>
      </c>
      <c r="D36" s="295">
        <f t="shared" si="9"/>
        <v>15793</v>
      </c>
      <c r="E36" s="296">
        <f t="shared" si="10"/>
        <v>13769</v>
      </c>
      <c r="F36" s="209"/>
      <c r="G36" s="221"/>
      <c r="H36" s="340" t="s">
        <v>235</v>
      </c>
      <c r="I36" s="340" t="s">
        <v>76</v>
      </c>
      <c r="J36" s="340" t="s">
        <v>322</v>
      </c>
      <c r="K36" s="340" t="s">
        <v>323</v>
      </c>
      <c r="L36" s="341">
        <v>110087</v>
      </c>
      <c r="M36" s="341">
        <v>0</v>
      </c>
    </row>
    <row r="37" spans="1:13" ht="16.5">
      <c r="A37" s="202"/>
      <c r="B37" s="294" t="str">
        <f t="shared" si="7"/>
        <v>641</v>
      </c>
      <c r="C37" s="301" t="str">
        <f t="shared" si="8"/>
        <v>Paper And Paper Products</v>
      </c>
      <c r="D37" s="295">
        <f t="shared" si="9"/>
        <v>20679</v>
      </c>
      <c r="E37" s="296">
        <f t="shared" si="10"/>
        <v>70614</v>
      </c>
      <c r="F37" s="209"/>
      <c r="G37" s="221"/>
      <c r="H37" s="340" t="s">
        <v>235</v>
      </c>
      <c r="I37" s="340" t="s">
        <v>76</v>
      </c>
      <c r="J37" s="340" t="s">
        <v>404</v>
      </c>
      <c r="K37" s="340" t="s">
        <v>405</v>
      </c>
      <c r="L37" s="341">
        <v>33568</v>
      </c>
      <c r="M37" s="341">
        <v>1355</v>
      </c>
    </row>
    <row r="38" spans="1:13" ht="16.5">
      <c r="A38" s="202"/>
      <c r="B38" s="294" t="str">
        <f t="shared" si="7"/>
        <v>665</v>
      </c>
      <c r="C38" s="301" t="str">
        <f t="shared" si="8"/>
        <v>Glassware</v>
      </c>
      <c r="D38" s="295">
        <f t="shared" si="9"/>
        <v>119190</v>
      </c>
      <c r="E38" s="296">
        <f t="shared" si="10"/>
        <v>88857</v>
      </c>
      <c r="F38" s="209"/>
      <c r="G38" s="221"/>
      <c r="H38" s="340" t="s">
        <v>224</v>
      </c>
      <c r="I38" s="340" t="s">
        <v>42</v>
      </c>
      <c r="J38" s="340" t="s">
        <v>402</v>
      </c>
      <c r="K38" s="340" t="s">
        <v>403</v>
      </c>
      <c r="L38" s="341">
        <v>31347</v>
      </c>
      <c r="M38" s="341">
        <v>74233</v>
      </c>
    </row>
    <row r="39" spans="1:13" ht="16.5">
      <c r="A39" s="202"/>
      <c r="B39" s="294" t="str">
        <f t="shared" si="7"/>
        <v>784</v>
      </c>
      <c r="C39" s="301" t="str">
        <f t="shared" si="8"/>
        <v>Motor Vehicle Parts</v>
      </c>
      <c r="D39" s="301">
        <f t="shared" si="9"/>
        <v>110087</v>
      </c>
      <c r="E39" s="296">
        <f t="shared" si="10"/>
        <v>0</v>
      </c>
      <c r="F39" s="209"/>
      <c r="G39" s="221"/>
      <c r="H39" s="340" t="s">
        <v>224</v>
      </c>
      <c r="I39" s="340" t="s">
        <v>42</v>
      </c>
      <c r="J39" s="340" t="s">
        <v>330</v>
      </c>
      <c r="K39" s="340" t="s">
        <v>331</v>
      </c>
      <c r="L39" s="341">
        <v>209219</v>
      </c>
      <c r="M39" s="341">
        <v>44831</v>
      </c>
    </row>
    <row r="40" spans="1:13" ht="16.5">
      <c r="A40" s="202"/>
      <c r="B40" s="294" t="str">
        <f t="shared" si="7"/>
        <v>848</v>
      </c>
      <c r="C40" s="301" t="str">
        <f t="shared" si="8"/>
        <v>Headgear-Non Textile Clothing</v>
      </c>
      <c r="D40" s="301">
        <f t="shared" si="9"/>
        <v>33568</v>
      </c>
      <c r="E40" s="296">
        <f t="shared" si="10"/>
        <v>1355</v>
      </c>
      <c r="F40" s="203"/>
      <c r="G40" s="204"/>
      <c r="H40" s="340" t="s">
        <v>224</v>
      </c>
      <c r="I40" s="340" t="s">
        <v>42</v>
      </c>
      <c r="J40" s="340" t="s">
        <v>406</v>
      </c>
      <c r="K40" s="340" t="s">
        <v>407</v>
      </c>
      <c r="L40" s="341">
        <v>90406</v>
      </c>
      <c r="M40" s="341">
        <v>594738</v>
      </c>
    </row>
    <row r="41" spans="1:13" ht="16.5">
      <c r="A41" s="82"/>
      <c r="B41" s="294"/>
      <c r="C41" s="301"/>
      <c r="D41" s="301"/>
      <c r="E41" s="296"/>
      <c r="F41" s="203"/>
      <c r="G41" s="204"/>
      <c r="H41" s="340" t="s">
        <v>224</v>
      </c>
      <c r="I41" s="340" t="s">
        <v>42</v>
      </c>
      <c r="J41" s="340" t="s">
        <v>384</v>
      </c>
      <c r="K41" s="340" t="s">
        <v>385</v>
      </c>
      <c r="L41" s="341">
        <v>114040</v>
      </c>
      <c r="M41" s="341">
        <v>692465</v>
      </c>
    </row>
    <row r="42" spans="1:13" ht="16.5">
      <c r="A42" s="211" t="s">
        <v>42</v>
      </c>
      <c r="B42" s="294" t="str">
        <f aca="true" t="shared" si="11" ref="B42:B51">J38</f>
        <v>665</v>
      </c>
      <c r="C42" s="301" t="str">
        <f aca="true" t="shared" si="12" ref="C42:C51">K38</f>
        <v>Glassware</v>
      </c>
      <c r="D42" s="301">
        <f aca="true" t="shared" si="13" ref="D42:D51">L38</f>
        <v>31347</v>
      </c>
      <c r="E42" s="296">
        <f aca="true" t="shared" si="14" ref="E42:E51">M38</f>
        <v>74233</v>
      </c>
      <c r="F42" s="203"/>
      <c r="G42" s="204"/>
      <c r="H42" s="340" t="s">
        <v>224</v>
      </c>
      <c r="I42" s="340" t="s">
        <v>42</v>
      </c>
      <c r="J42" s="340" t="s">
        <v>410</v>
      </c>
      <c r="K42" s="340" t="s">
        <v>411</v>
      </c>
      <c r="L42" s="341">
        <v>185527</v>
      </c>
      <c r="M42" s="341">
        <v>790734</v>
      </c>
    </row>
    <row r="43" spans="1:13" ht="16.5">
      <c r="A43" s="225"/>
      <c r="B43" s="294" t="str">
        <f t="shared" si="11"/>
        <v>778</v>
      </c>
      <c r="C43" s="301" t="str">
        <f t="shared" si="12"/>
        <v>Electrical Machinery &amp; Apparatus</v>
      </c>
      <c r="D43" s="301">
        <f t="shared" si="13"/>
        <v>209219</v>
      </c>
      <c r="E43" s="296">
        <f t="shared" si="14"/>
        <v>44831</v>
      </c>
      <c r="F43" s="203"/>
      <c r="G43" s="204"/>
      <c r="H43" s="340" t="s">
        <v>224</v>
      </c>
      <c r="I43" s="340" t="s">
        <v>42</v>
      </c>
      <c r="J43" s="340" t="s">
        <v>404</v>
      </c>
      <c r="K43" s="340" t="s">
        <v>405</v>
      </c>
      <c r="L43" s="341">
        <v>49499</v>
      </c>
      <c r="M43" s="341">
        <v>178223</v>
      </c>
    </row>
    <row r="44" spans="1:13" ht="16.5">
      <c r="A44" s="225"/>
      <c r="B44" s="294" t="str">
        <f t="shared" si="11"/>
        <v>841</v>
      </c>
      <c r="C44" s="301" t="str">
        <f t="shared" si="12"/>
        <v>Male Clothing-Non Knitted</v>
      </c>
      <c r="D44" s="301">
        <f t="shared" si="13"/>
        <v>90406</v>
      </c>
      <c r="E44" s="296">
        <f t="shared" si="14"/>
        <v>594738</v>
      </c>
      <c r="F44" s="203"/>
      <c r="G44" s="204"/>
      <c r="H44" s="340" t="s">
        <v>224</v>
      </c>
      <c r="I44" s="340" t="s">
        <v>42</v>
      </c>
      <c r="J44" s="340" t="s">
        <v>412</v>
      </c>
      <c r="K44" s="340" t="s">
        <v>413</v>
      </c>
      <c r="L44" s="341">
        <v>42048</v>
      </c>
      <c r="M44" s="341">
        <v>510649</v>
      </c>
    </row>
    <row r="45" spans="1:13" ht="16.5">
      <c r="A45" s="211"/>
      <c r="B45" s="294" t="str">
        <f t="shared" si="11"/>
        <v>842</v>
      </c>
      <c r="C45" s="301" t="str">
        <f t="shared" si="12"/>
        <v>Female Clothing Non Knitted</v>
      </c>
      <c r="D45" s="301">
        <f t="shared" si="13"/>
        <v>114040</v>
      </c>
      <c r="E45" s="296">
        <f t="shared" si="14"/>
        <v>692465</v>
      </c>
      <c r="F45" s="203"/>
      <c r="G45" s="204"/>
      <c r="H45" s="340" t="s">
        <v>224</v>
      </c>
      <c r="I45" s="340" t="s">
        <v>42</v>
      </c>
      <c r="J45" s="340" t="s">
        <v>414</v>
      </c>
      <c r="K45" s="340" t="s">
        <v>415</v>
      </c>
      <c r="L45" s="341">
        <v>60501</v>
      </c>
      <c r="M45" s="341">
        <v>1324849</v>
      </c>
    </row>
    <row r="46" spans="1:13" ht="16.5">
      <c r="A46" s="225"/>
      <c r="B46" s="294" t="str">
        <f t="shared" si="11"/>
        <v>845</v>
      </c>
      <c r="C46" s="301" t="str">
        <f t="shared" si="12"/>
        <v>Articles Of Apparel</v>
      </c>
      <c r="D46" s="301">
        <f t="shared" si="13"/>
        <v>185527</v>
      </c>
      <c r="E46" s="296">
        <f t="shared" si="14"/>
        <v>790734</v>
      </c>
      <c r="F46" s="203"/>
      <c r="G46" s="204"/>
      <c r="H46" s="340" t="s">
        <v>224</v>
      </c>
      <c r="I46" s="340" t="s">
        <v>42</v>
      </c>
      <c r="J46" s="340" t="s">
        <v>438</v>
      </c>
      <c r="K46" s="340" t="s">
        <v>439</v>
      </c>
      <c r="L46" s="341">
        <v>29697</v>
      </c>
      <c r="M46" s="341">
        <v>327535</v>
      </c>
    </row>
    <row r="47" spans="1:13" ht="16.5">
      <c r="A47" s="225"/>
      <c r="B47" s="294" t="str">
        <f t="shared" si="11"/>
        <v>848</v>
      </c>
      <c r="C47" s="301" t="str">
        <f t="shared" si="12"/>
        <v>Headgear-Non Textile Clothing</v>
      </c>
      <c r="D47" s="301">
        <f t="shared" si="13"/>
        <v>49499</v>
      </c>
      <c r="E47" s="296">
        <f t="shared" si="14"/>
        <v>178223</v>
      </c>
      <c r="F47" s="209"/>
      <c r="G47" s="221"/>
      <c r="H47" s="340" t="s">
        <v>224</v>
      </c>
      <c r="I47" s="340" t="s">
        <v>42</v>
      </c>
      <c r="J47" s="340" t="s">
        <v>416</v>
      </c>
      <c r="K47" s="340" t="s">
        <v>417</v>
      </c>
      <c r="L47" s="341">
        <v>131262</v>
      </c>
      <c r="M47" s="341">
        <v>3853360</v>
      </c>
    </row>
    <row r="48" spans="1:13" ht="16.5" customHeight="1">
      <c r="A48" s="225"/>
      <c r="B48" s="294" t="str">
        <f t="shared" si="11"/>
        <v>851</v>
      </c>
      <c r="C48" s="301" t="str">
        <f t="shared" si="12"/>
        <v>Footwear</v>
      </c>
      <c r="D48" s="301">
        <f t="shared" si="13"/>
        <v>42048</v>
      </c>
      <c r="E48" s="296">
        <f t="shared" si="14"/>
        <v>510649</v>
      </c>
      <c r="F48" s="228"/>
      <c r="G48" s="227"/>
      <c r="H48" s="326"/>
      <c r="I48" s="326"/>
      <c r="J48" s="326"/>
      <c r="K48" s="326"/>
      <c r="L48" s="327"/>
      <c r="M48" s="327"/>
    </row>
    <row r="49" spans="1:13" ht="16.5" customHeight="1">
      <c r="A49" s="225"/>
      <c r="B49" s="294" t="str">
        <f t="shared" si="11"/>
        <v>885</v>
      </c>
      <c r="C49" s="301" t="str">
        <f t="shared" si="12"/>
        <v>Watches And Clocks</v>
      </c>
      <c r="D49" s="301">
        <f t="shared" si="13"/>
        <v>60501</v>
      </c>
      <c r="E49" s="296">
        <f t="shared" si="14"/>
        <v>1324849</v>
      </c>
      <c r="F49" s="229"/>
      <c r="G49" s="195"/>
      <c r="H49" s="326"/>
      <c r="I49" s="326"/>
      <c r="J49" s="326"/>
      <c r="K49" s="326"/>
      <c r="L49" s="327"/>
      <c r="M49" s="327"/>
    </row>
    <row r="50" spans="1:13" ht="16.5">
      <c r="A50" s="225"/>
      <c r="B50" s="294" t="str">
        <f t="shared" si="11"/>
        <v>894</v>
      </c>
      <c r="C50" s="301" t="str">
        <f t="shared" si="12"/>
        <v>Toys Games, Baby Carriages</v>
      </c>
      <c r="D50" s="301">
        <f t="shared" si="13"/>
        <v>29697</v>
      </c>
      <c r="E50" s="296">
        <f t="shared" si="14"/>
        <v>327535</v>
      </c>
      <c r="F50" s="229"/>
      <c r="G50" s="233"/>
      <c r="H50" s="326"/>
      <c r="I50" s="326"/>
      <c r="J50" s="326"/>
      <c r="K50" s="326"/>
      <c r="L50" s="327"/>
      <c r="M50" s="327"/>
    </row>
    <row r="51" spans="1:13" ht="16.5">
      <c r="A51" s="225"/>
      <c r="B51" s="294" t="str">
        <f t="shared" si="11"/>
        <v>897</v>
      </c>
      <c r="C51" s="301" t="str">
        <f t="shared" si="12"/>
        <v>Jewellery</v>
      </c>
      <c r="D51" s="301">
        <f t="shared" si="13"/>
        <v>131262</v>
      </c>
      <c r="E51" s="296">
        <f t="shared" si="14"/>
        <v>3853360</v>
      </c>
      <c r="F51" s="267"/>
      <c r="G51" s="204"/>
      <c r="H51" s="326"/>
      <c r="I51" s="326"/>
      <c r="J51" s="326"/>
      <c r="K51" s="326"/>
      <c r="L51" s="327"/>
      <c r="M51" s="327"/>
    </row>
    <row r="52" spans="1:13" ht="16.5">
      <c r="A52" s="211"/>
      <c r="B52" s="297"/>
      <c r="C52" s="302"/>
      <c r="D52" s="298"/>
      <c r="E52" s="299"/>
      <c r="F52" s="203"/>
      <c r="G52" s="204"/>
      <c r="H52" s="326"/>
      <c r="I52" s="326"/>
      <c r="J52" s="326"/>
      <c r="K52" s="326"/>
      <c r="L52" s="327"/>
      <c r="M52" s="327"/>
    </row>
    <row r="53" spans="1:13" ht="16.5">
      <c r="A53" s="200"/>
      <c r="F53" s="203"/>
      <c r="G53" s="204"/>
      <c r="H53" s="326"/>
      <c r="I53" s="326"/>
      <c r="J53" s="326"/>
      <c r="K53" s="326"/>
      <c r="L53" s="327"/>
      <c r="M53" s="327"/>
    </row>
    <row r="54" spans="6:13" ht="16.5">
      <c r="F54" s="268"/>
      <c r="G54" s="204"/>
      <c r="H54" s="326"/>
      <c r="I54" s="326"/>
      <c r="J54" s="326"/>
      <c r="K54" s="326"/>
      <c r="L54" s="327"/>
      <c r="M54" s="327"/>
    </row>
    <row r="55" spans="2:13" ht="16.5">
      <c r="B55" s="295"/>
      <c r="C55" s="301"/>
      <c r="D55" s="295"/>
      <c r="E55" s="295"/>
      <c r="F55" s="217"/>
      <c r="G55" s="204"/>
      <c r="H55" s="326"/>
      <c r="I55" s="326"/>
      <c r="J55" s="326"/>
      <c r="K55" s="326"/>
      <c r="L55" s="327"/>
      <c r="M55" s="327"/>
    </row>
    <row r="56" spans="1:10" ht="16.5">
      <c r="A56" s="200"/>
      <c r="B56" s="295"/>
      <c r="C56" s="301"/>
      <c r="D56" s="295"/>
      <c r="E56" s="295"/>
      <c r="F56" s="217"/>
      <c r="G56" s="204"/>
      <c r="H56" s="194"/>
      <c r="I56" s="195"/>
      <c r="J56" s="195"/>
    </row>
    <row r="57" spans="1:10" ht="16.5">
      <c r="A57" s="200"/>
      <c r="B57" s="295"/>
      <c r="C57" s="301"/>
      <c r="D57" s="295"/>
      <c r="E57" s="295"/>
      <c r="F57" s="217"/>
      <c r="G57" s="204"/>
      <c r="H57" s="194"/>
      <c r="I57" s="195"/>
      <c r="J57" s="195"/>
    </row>
    <row r="58" spans="1:10" ht="16.5">
      <c r="A58" s="200"/>
      <c r="B58" s="295"/>
      <c r="C58" s="301"/>
      <c r="D58" s="295"/>
      <c r="E58" s="295"/>
      <c r="F58" s="217"/>
      <c r="G58" s="204"/>
      <c r="H58" s="194"/>
      <c r="I58" s="195"/>
      <c r="J58" s="195"/>
    </row>
    <row r="59" spans="1:10" ht="16.5">
      <c r="A59" s="200"/>
      <c r="B59" s="295"/>
      <c r="C59" s="301"/>
      <c r="D59" s="295"/>
      <c r="E59" s="295"/>
      <c r="F59" s="217"/>
      <c r="G59" s="204"/>
      <c r="H59" s="194"/>
      <c r="I59" s="195"/>
      <c r="J59" s="195"/>
    </row>
    <row r="60" spans="1:10" ht="16.5">
      <c r="A60" s="200"/>
      <c r="B60" s="295"/>
      <c r="C60" s="301"/>
      <c r="D60" s="295"/>
      <c r="E60" s="295"/>
      <c r="F60" s="240"/>
      <c r="G60" s="190"/>
      <c r="H60" s="194"/>
      <c r="I60" s="195"/>
      <c r="J60" s="195"/>
    </row>
    <row r="61" spans="1:10" ht="16.5">
      <c r="A61" s="190"/>
      <c r="B61" s="236"/>
      <c r="C61" s="190"/>
      <c r="D61" s="269"/>
      <c r="E61" s="270"/>
      <c r="F61" s="235"/>
      <c r="G61" s="190"/>
      <c r="H61" s="194"/>
      <c r="I61" s="195"/>
      <c r="J61" s="195"/>
    </row>
    <row r="62" spans="1:10" ht="16.5">
      <c r="A62" s="190"/>
      <c r="B62" s="236"/>
      <c r="C62" s="190"/>
      <c r="D62" s="269"/>
      <c r="E62" s="271"/>
      <c r="F62" s="235"/>
      <c r="G62" s="190"/>
      <c r="H62" s="194"/>
      <c r="I62" s="195"/>
      <c r="J62" s="195"/>
    </row>
    <row r="63" spans="1:10" ht="16.5">
      <c r="A63" s="190"/>
      <c r="B63" s="236"/>
      <c r="C63" s="190"/>
      <c r="D63" s="269"/>
      <c r="E63" s="271"/>
      <c r="F63" s="235"/>
      <c r="G63" s="190"/>
      <c r="H63" s="194"/>
      <c r="I63" s="195"/>
      <c r="J63" s="195"/>
    </row>
    <row r="64" spans="1:10" ht="16.5">
      <c r="A64" s="191"/>
      <c r="B64" s="236"/>
      <c r="C64" s="192"/>
      <c r="D64" s="193"/>
      <c r="E64" s="194"/>
      <c r="F64" s="235"/>
      <c r="G64" s="190"/>
      <c r="H64" s="194"/>
      <c r="I64" s="195"/>
      <c r="J64" s="195"/>
    </row>
    <row r="65" spans="1:10" ht="16.5">
      <c r="A65" s="191"/>
      <c r="B65" s="236"/>
      <c r="C65" s="192"/>
      <c r="D65" s="197"/>
      <c r="E65" s="194"/>
      <c r="F65" s="235"/>
      <c r="G65" s="190"/>
      <c r="H65" s="194"/>
      <c r="I65" s="195"/>
      <c r="J65" s="195"/>
    </row>
    <row r="66" spans="1:10" ht="16.5">
      <c r="A66" s="191"/>
      <c r="B66" s="236"/>
      <c r="C66" s="191"/>
      <c r="D66" s="191"/>
      <c r="E66" s="194"/>
      <c r="F66" s="235"/>
      <c r="G66" s="190"/>
      <c r="H66" s="194"/>
      <c r="I66" s="195"/>
      <c r="J66" s="195"/>
    </row>
    <row r="67" spans="1:10" ht="15">
      <c r="A67" s="237"/>
      <c r="B67" s="238"/>
      <c r="C67" s="237"/>
      <c r="D67" s="237"/>
      <c r="E67" s="239"/>
      <c r="F67" s="235"/>
      <c r="G67" s="190"/>
      <c r="H67" s="194"/>
      <c r="I67" s="195"/>
      <c r="J67" s="195"/>
    </row>
    <row r="68" spans="1:10" ht="16.5">
      <c r="A68" s="201"/>
      <c r="B68" s="236"/>
      <c r="C68" s="4"/>
      <c r="D68" s="201"/>
      <c r="E68" s="190"/>
      <c r="F68" s="240"/>
      <c r="G68" s="190"/>
      <c r="H68" s="194"/>
      <c r="I68" s="195"/>
      <c r="J68" s="195"/>
    </row>
    <row r="69" spans="1:10" ht="15.75">
      <c r="A69" s="4"/>
      <c r="B69" s="241"/>
      <c r="C69" s="242"/>
      <c r="D69" s="243"/>
      <c r="E69" s="226"/>
      <c r="F69" s="244"/>
      <c r="G69" s="227"/>
      <c r="H69" s="195"/>
      <c r="I69" s="195"/>
      <c r="J69" s="195"/>
    </row>
    <row r="70" spans="1:10" ht="16.5">
      <c r="A70" s="205"/>
      <c r="B70" s="241"/>
      <c r="C70" s="242"/>
      <c r="D70" s="243"/>
      <c r="E70" s="194"/>
      <c r="F70" s="244"/>
      <c r="G70" s="195"/>
      <c r="H70" s="195"/>
      <c r="I70" s="195"/>
      <c r="J70" s="195"/>
    </row>
    <row r="71" spans="1:10" ht="15.75">
      <c r="A71" s="208"/>
      <c r="B71" s="241"/>
      <c r="C71" s="242"/>
      <c r="D71" s="243"/>
      <c r="E71" s="194"/>
      <c r="F71" s="244"/>
      <c r="G71" s="195"/>
      <c r="H71" s="195"/>
      <c r="I71" s="195"/>
      <c r="J71" s="195"/>
    </row>
    <row r="72" spans="1:10" ht="15.75">
      <c r="A72" s="208"/>
      <c r="B72" s="241"/>
      <c r="C72" s="242"/>
      <c r="D72" s="243"/>
      <c r="E72" s="194"/>
      <c r="F72" s="244"/>
      <c r="G72" s="195"/>
      <c r="H72" s="195"/>
      <c r="I72" s="195"/>
      <c r="J72" s="195"/>
    </row>
    <row r="73" spans="1:10" ht="16.5">
      <c r="A73" s="205"/>
      <c r="B73" s="241"/>
      <c r="C73" s="242"/>
      <c r="D73" s="243"/>
      <c r="E73" s="194"/>
      <c r="F73" s="244"/>
      <c r="G73" s="195"/>
      <c r="H73" s="195"/>
      <c r="I73" s="195"/>
      <c r="J73" s="195"/>
    </row>
    <row r="74" spans="1:10" ht="16.5">
      <c r="A74" s="245"/>
      <c r="B74" s="241"/>
      <c r="C74" s="242"/>
      <c r="D74" s="243"/>
      <c r="E74" s="194"/>
      <c r="F74" s="244"/>
      <c r="G74" s="195"/>
      <c r="H74" s="195"/>
      <c r="I74" s="195"/>
      <c r="J74" s="195"/>
    </row>
    <row r="75" spans="1:10" ht="16.5">
      <c r="A75" s="245"/>
      <c r="B75" s="241"/>
      <c r="C75" s="242"/>
      <c r="D75" s="243"/>
      <c r="E75" s="194"/>
      <c r="F75" s="244"/>
      <c r="G75" s="195"/>
      <c r="H75" s="195"/>
      <c r="I75" s="195"/>
      <c r="J75" s="195"/>
    </row>
    <row r="76" spans="1:10" ht="15.75">
      <c r="A76" s="4"/>
      <c r="B76" s="241"/>
      <c r="C76" s="242"/>
      <c r="D76" s="243"/>
      <c r="E76" s="194"/>
      <c r="F76" s="244"/>
      <c r="G76" s="195"/>
      <c r="H76" s="195"/>
      <c r="I76" s="195"/>
      <c r="J76" s="195"/>
    </row>
    <row r="77" spans="1:10" ht="15.75">
      <c r="A77" s="208"/>
      <c r="B77" s="241"/>
      <c r="C77" s="242"/>
      <c r="D77" s="243"/>
      <c r="E77" s="194"/>
      <c r="F77" s="244"/>
      <c r="G77" s="195"/>
      <c r="H77" s="195"/>
      <c r="I77" s="195"/>
      <c r="J77" s="195"/>
    </row>
    <row r="78" spans="1:10" ht="15.75">
      <c r="A78" s="208"/>
      <c r="B78" s="241"/>
      <c r="C78" s="242"/>
      <c r="D78" s="243"/>
      <c r="E78" s="194"/>
      <c r="F78" s="244"/>
      <c r="G78" s="195"/>
      <c r="H78" s="195"/>
      <c r="I78" s="195"/>
      <c r="J78" s="195"/>
    </row>
    <row r="79" spans="1:10" ht="15.75">
      <c r="A79" s="208"/>
      <c r="B79" s="246"/>
      <c r="C79" s="242"/>
      <c r="D79" s="247"/>
      <c r="E79" s="194"/>
      <c r="F79" s="244"/>
      <c r="G79" s="195"/>
      <c r="H79" s="195"/>
      <c r="I79" s="195"/>
      <c r="J79" s="195"/>
    </row>
    <row r="80" spans="1:10" ht="15.75">
      <c r="A80" s="4"/>
      <c r="B80" s="241"/>
      <c r="C80" s="242"/>
      <c r="D80" s="243"/>
      <c r="E80" s="194"/>
      <c r="F80" s="244"/>
      <c r="G80" s="195"/>
      <c r="H80" s="195"/>
      <c r="I80" s="195"/>
      <c r="J80" s="195"/>
    </row>
    <row r="81" spans="1:10" ht="16.5">
      <c r="A81" s="205"/>
      <c r="B81" s="241"/>
      <c r="C81" s="242"/>
      <c r="D81" s="243"/>
      <c r="E81" s="194"/>
      <c r="F81" s="244"/>
      <c r="G81" s="195"/>
      <c r="H81" s="195"/>
      <c r="I81" s="195"/>
      <c r="J81" s="195"/>
    </row>
    <row r="82" spans="1:10" ht="16.5">
      <c r="A82" s="205"/>
      <c r="B82" s="241"/>
      <c r="C82" s="242"/>
      <c r="D82" s="243"/>
      <c r="E82" s="194"/>
      <c r="F82" s="244"/>
      <c r="G82" s="195"/>
      <c r="H82" s="195"/>
      <c r="I82" s="195"/>
      <c r="J82" s="195"/>
    </row>
    <row r="83" spans="1:10" ht="16.5">
      <c r="A83" s="205"/>
      <c r="B83" s="241"/>
      <c r="C83" s="242"/>
      <c r="D83" s="243"/>
      <c r="E83" s="194"/>
      <c r="F83" s="244"/>
      <c r="G83" s="195"/>
      <c r="H83" s="195"/>
      <c r="I83" s="195"/>
      <c r="J83" s="195"/>
    </row>
    <row r="84" spans="1:10" ht="16.5">
      <c r="A84" s="248"/>
      <c r="B84" s="241"/>
      <c r="C84" s="242"/>
      <c r="D84" s="243"/>
      <c r="E84" s="194"/>
      <c r="F84" s="244"/>
      <c r="G84" s="195"/>
      <c r="H84" s="195"/>
      <c r="I84" s="195"/>
      <c r="J84" s="195"/>
    </row>
    <row r="85" spans="1:10" ht="16.5">
      <c r="A85" s="205"/>
      <c r="B85" s="241"/>
      <c r="C85" s="242"/>
      <c r="D85" s="243"/>
      <c r="E85" s="194"/>
      <c r="F85" s="244"/>
      <c r="G85" s="195"/>
      <c r="H85" s="195"/>
      <c r="I85" s="195"/>
      <c r="J85" s="195"/>
    </row>
    <row r="86" spans="1:10" ht="16.5">
      <c r="A86" s="205"/>
      <c r="B86" s="241"/>
      <c r="C86" s="242"/>
      <c r="D86" s="243"/>
      <c r="E86" s="194"/>
      <c r="F86" s="244"/>
      <c r="G86" s="195"/>
      <c r="H86" s="195"/>
      <c r="I86" s="195"/>
      <c r="J86" s="195"/>
    </row>
    <row r="87" spans="1:10" ht="16.5">
      <c r="A87" s="205"/>
      <c r="B87" s="241"/>
      <c r="C87" s="242"/>
      <c r="D87" s="243"/>
      <c r="E87" s="194"/>
      <c r="F87" s="244"/>
      <c r="G87" s="195"/>
      <c r="H87" s="195"/>
      <c r="I87" s="195"/>
      <c r="J87" s="195"/>
    </row>
    <row r="88" spans="1:10" ht="16.5">
      <c r="A88" s="205"/>
      <c r="B88" s="241"/>
      <c r="C88" s="242"/>
      <c r="D88" s="243"/>
      <c r="E88" s="194"/>
      <c r="F88" s="244"/>
      <c r="G88" s="195"/>
      <c r="H88" s="195"/>
      <c r="I88" s="195"/>
      <c r="J88" s="195"/>
    </row>
    <row r="89" spans="1:10" ht="16.5">
      <c r="A89" s="205"/>
      <c r="B89" s="241"/>
      <c r="C89" s="242"/>
      <c r="D89" s="243"/>
      <c r="E89" s="194"/>
      <c r="F89" s="244"/>
      <c r="G89" s="195"/>
      <c r="H89" s="195"/>
      <c r="I89" s="195"/>
      <c r="J89" s="195"/>
    </row>
    <row r="90" spans="1:10" ht="16.5">
      <c r="A90" s="205"/>
      <c r="B90" s="246"/>
      <c r="C90" s="249"/>
      <c r="D90" s="250"/>
      <c r="E90" s="194"/>
      <c r="F90" s="244"/>
      <c r="G90" s="195"/>
      <c r="H90" s="195"/>
      <c r="I90" s="195"/>
      <c r="J90" s="195"/>
    </row>
    <row r="91" spans="1:10" ht="15.75">
      <c r="A91" s="4"/>
      <c r="B91" s="246"/>
      <c r="C91" s="242"/>
      <c r="D91" s="247"/>
      <c r="E91" s="194"/>
      <c r="F91" s="244"/>
      <c r="G91" s="195"/>
      <c r="H91" s="195"/>
      <c r="I91" s="195"/>
      <c r="J91" s="195"/>
    </row>
    <row r="92" spans="1:10" ht="15.75">
      <c r="A92" s="4"/>
      <c r="B92" s="251"/>
      <c r="C92" s="242"/>
      <c r="D92" s="252"/>
      <c r="E92" s="194"/>
      <c r="F92" s="244"/>
      <c r="G92" s="195"/>
      <c r="H92" s="195"/>
      <c r="I92" s="195"/>
      <c r="J92" s="195"/>
    </row>
    <row r="93" spans="1:10" ht="15.75">
      <c r="A93" s="253"/>
      <c r="B93" s="251"/>
      <c r="C93" s="242"/>
      <c r="D93" s="252"/>
      <c r="E93" s="194"/>
      <c r="F93" s="244"/>
      <c r="G93" s="195"/>
      <c r="H93" s="195"/>
      <c r="I93" s="195"/>
      <c r="J93" s="195"/>
    </row>
    <row r="94" spans="1:10" ht="15.75">
      <c r="A94" s="254"/>
      <c r="B94" s="251"/>
      <c r="C94" s="242"/>
      <c r="D94" s="252"/>
      <c r="E94" s="194"/>
      <c r="F94" s="244"/>
      <c r="G94" s="195"/>
      <c r="H94" s="195"/>
      <c r="I94" s="195"/>
      <c r="J94" s="195"/>
    </row>
    <row r="95" spans="1:10" ht="15.75">
      <c r="A95" s="254"/>
      <c r="B95" s="251"/>
      <c r="C95" s="242"/>
      <c r="D95" s="252"/>
      <c r="E95" s="194"/>
      <c r="F95" s="244"/>
      <c r="G95" s="195"/>
      <c r="H95" s="195"/>
      <c r="I95" s="195"/>
      <c r="J95" s="195"/>
    </row>
    <row r="96" spans="1:10" ht="16.5">
      <c r="A96" s="205"/>
      <c r="B96" s="251"/>
      <c r="C96" s="242"/>
      <c r="D96" s="252"/>
      <c r="E96" s="194"/>
      <c r="F96" s="244"/>
      <c r="G96" s="195"/>
      <c r="H96" s="195"/>
      <c r="I96" s="195"/>
      <c r="J96" s="195"/>
    </row>
    <row r="97" spans="1:10" ht="15.75">
      <c r="A97" s="254"/>
      <c r="B97" s="251"/>
      <c r="C97" s="242"/>
      <c r="D97" s="252"/>
      <c r="E97" s="194"/>
      <c r="F97" s="244"/>
      <c r="G97" s="195"/>
      <c r="H97" s="195"/>
      <c r="I97" s="195"/>
      <c r="J97" s="195"/>
    </row>
    <row r="98" spans="1:10" ht="15.75">
      <c r="A98" s="254"/>
      <c r="B98" s="251"/>
      <c r="C98" s="242"/>
      <c r="D98" s="252"/>
      <c r="E98" s="194"/>
      <c r="F98" s="244"/>
      <c r="G98" s="195"/>
      <c r="H98" s="195"/>
      <c r="I98" s="195"/>
      <c r="J98" s="195"/>
    </row>
    <row r="99" spans="1:10" ht="15.75">
      <c r="A99" s="254"/>
      <c r="B99" s="251"/>
      <c r="C99" s="242"/>
      <c r="D99" s="252"/>
      <c r="E99" s="194"/>
      <c r="F99" s="244"/>
      <c r="G99" s="195"/>
      <c r="H99" s="195"/>
      <c r="I99" s="195"/>
      <c r="J99" s="195"/>
    </row>
    <row r="100" spans="1:10" ht="15.75">
      <c r="A100" s="254"/>
      <c r="B100" s="251"/>
      <c r="C100" s="242"/>
      <c r="D100" s="252"/>
      <c r="E100" s="194"/>
      <c r="F100" s="244"/>
      <c r="G100" s="195"/>
      <c r="H100" s="195"/>
      <c r="I100" s="195"/>
      <c r="J100" s="195"/>
    </row>
    <row r="101" spans="1:10" ht="15.75">
      <c r="A101" s="254"/>
      <c r="B101" s="251"/>
      <c r="C101" s="242"/>
      <c r="D101" s="252"/>
      <c r="E101" s="194"/>
      <c r="F101" s="244"/>
      <c r="G101" s="195"/>
      <c r="H101" s="195"/>
      <c r="I101" s="195"/>
      <c r="J101" s="195"/>
    </row>
    <row r="102" spans="1:10" ht="15.75">
      <c r="A102" s="254"/>
      <c r="B102" s="246"/>
      <c r="C102" s="255"/>
      <c r="D102" s="243"/>
      <c r="E102" s="194"/>
      <c r="F102" s="244"/>
      <c r="G102" s="195"/>
      <c r="H102" s="195"/>
      <c r="I102" s="195"/>
      <c r="J102" s="195"/>
    </row>
    <row r="103" spans="1:10" ht="15.75">
      <c r="A103" s="4"/>
      <c r="B103" s="251"/>
      <c r="C103" s="242"/>
      <c r="D103" s="252"/>
      <c r="E103" s="194"/>
      <c r="F103" s="244"/>
      <c r="G103" s="195"/>
      <c r="H103" s="195"/>
      <c r="I103" s="195"/>
      <c r="J103" s="195"/>
    </row>
    <row r="104" spans="1:10" ht="15.75">
      <c r="A104" s="254"/>
      <c r="B104" s="251"/>
      <c r="C104" s="242"/>
      <c r="D104" s="252"/>
      <c r="E104" s="194"/>
      <c r="F104" s="244"/>
      <c r="G104" s="195"/>
      <c r="H104" s="195"/>
      <c r="I104" s="195"/>
      <c r="J104" s="195"/>
    </row>
    <row r="105" spans="1:10" ht="15.75">
      <c r="A105" s="196"/>
      <c r="B105" s="251"/>
      <c r="C105" s="242"/>
      <c r="D105" s="252"/>
      <c r="E105" s="194"/>
      <c r="F105" s="244"/>
      <c r="G105" s="195"/>
      <c r="H105" s="195"/>
      <c r="I105" s="195"/>
      <c r="J105" s="195"/>
    </row>
    <row r="106" spans="1:10" ht="15.75">
      <c r="A106" s="196"/>
      <c r="B106" s="251"/>
      <c r="C106" s="242"/>
      <c r="D106" s="252"/>
      <c r="E106" s="194"/>
      <c r="F106" s="244"/>
      <c r="G106" s="195"/>
      <c r="H106" s="195"/>
      <c r="I106" s="195"/>
      <c r="J106" s="195"/>
    </row>
    <row r="107" spans="1:10" ht="16.5">
      <c r="A107" s="256"/>
      <c r="B107" s="251"/>
      <c r="C107" s="242"/>
      <c r="D107" s="252"/>
      <c r="E107" s="194"/>
      <c r="F107" s="244"/>
      <c r="G107" s="195"/>
      <c r="H107" s="195"/>
      <c r="I107" s="195"/>
      <c r="J107" s="195"/>
    </row>
    <row r="108" spans="1:10" ht="15.75">
      <c r="A108" s="196"/>
      <c r="B108" s="251"/>
      <c r="C108" s="242"/>
      <c r="D108" s="252"/>
      <c r="E108" s="194"/>
      <c r="F108" s="244"/>
      <c r="G108" s="195"/>
      <c r="H108" s="195"/>
      <c r="I108" s="195"/>
      <c r="J108" s="195"/>
    </row>
    <row r="109" spans="1:10" ht="15.75">
      <c r="A109" s="196"/>
      <c r="B109" s="251"/>
      <c r="C109" s="242"/>
      <c r="D109" s="252"/>
      <c r="E109" s="194"/>
      <c r="F109" s="244"/>
      <c r="G109" s="195"/>
      <c r="H109" s="195"/>
      <c r="I109" s="195"/>
      <c r="J109" s="195"/>
    </row>
    <row r="110" spans="1:10" ht="15.75">
      <c r="A110" s="196"/>
      <c r="B110" s="251"/>
      <c r="C110" s="242"/>
      <c r="D110" s="252"/>
      <c r="E110" s="194"/>
      <c r="F110" s="244"/>
      <c r="G110" s="195"/>
      <c r="H110" s="195"/>
      <c r="I110" s="195"/>
      <c r="J110" s="195"/>
    </row>
    <row r="111" spans="1:10" ht="15.75">
      <c r="A111" s="196"/>
      <c r="B111" s="251"/>
      <c r="C111" s="242"/>
      <c r="D111" s="252"/>
      <c r="E111" s="194"/>
      <c r="F111" s="244"/>
      <c r="G111" s="195"/>
      <c r="H111" s="195"/>
      <c r="I111" s="195"/>
      <c r="J111" s="195"/>
    </row>
    <row r="112" spans="1:10" ht="15.75">
      <c r="A112" s="196"/>
      <c r="B112" s="251"/>
      <c r="C112" s="242"/>
      <c r="D112" s="252"/>
      <c r="E112" s="194"/>
      <c r="F112" s="244"/>
      <c r="G112" s="195"/>
      <c r="H112" s="195"/>
      <c r="I112" s="195"/>
      <c r="J112" s="195"/>
    </row>
    <row r="113" spans="1:10" ht="15.75">
      <c r="A113" s="4"/>
      <c r="B113" s="249"/>
      <c r="C113" s="249"/>
      <c r="D113" s="257"/>
      <c r="E113" s="194"/>
      <c r="F113" s="244"/>
      <c r="G113" s="195"/>
      <c r="H113" s="195"/>
      <c r="I113" s="195"/>
      <c r="J113" s="195"/>
    </row>
    <row r="114" spans="1:10" ht="15.75">
      <c r="A114" s="4"/>
      <c r="B114" s="251"/>
      <c r="C114" s="258"/>
      <c r="D114" s="259"/>
      <c r="E114" s="194"/>
      <c r="F114" s="244"/>
      <c r="G114" s="195"/>
      <c r="H114" s="195"/>
      <c r="I114" s="195"/>
      <c r="J114" s="195"/>
    </row>
    <row r="115" spans="1:10" ht="15.75">
      <c r="A115" s="4"/>
      <c r="B115" s="251"/>
      <c r="C115" s="258"/>
      <c r="D115" s="259"/>
      <c r="E115" s="194"/>
      <c r="F115" s="244"/>
      <c r="G115" s="195"/>
      <c r="H115" s="195"/>
      <c r="I115" s="195"/>
      <c r="J115" s="195"/>
    </row>
    <row r="116" spans="1:10" ht="15.75">
      <c r="A116" s="4"/>
      <c r="B116" s="251"/>
      <c r="C116" s="258"/>
      <c r="D116" s="259"/>
      <c r="E116" s="194"/>
      <c r="F116" s="244"/>
      <c r="G116" s="195"/>
      <c r="H116" s="195"/>
      <c r="I116" s="195"/>
      <c r="J116" s="195"/>
    </row>
    <row r="117" spans="1:10" ht="15.75">
      <c r="A117" s="4"/>
      <c r="B117" s="251"/>
      <c r="C117" s="258"/>
      <c r="D117" s="259"/>
      <c r="E117" s="194"/>
      <c r="F117" s="244"/>
      <c r="G117" s="195"/>
      <c r="H117" s="195"/>
      <c r="I117" s="195"/>
      <c r="J117" s="195"/>
    </row>
    <row r="118" spans="1:10" ht="16.5">
      <c r="A118" s="192"/>
      <c r="B118" s="251"/>
      <c r="C118" s="258"/>
      <c r="D118" s="259"/>
      <c r="E118" s="194"/>
      <c r="F118" s="244"/>
      <c r="G118" s="195"/>
      <c r="H118" s="195"/>
      <c r="I118" s="195"/>
      <c r="J118" s="195"/>
    </row>
    <row r="119" spans="1:10" ht="15.75">
      <c r="A119" s="4"/>
      <c r="B119" s="251"/>
      <c r="C119" s="258"/>
      <c r="D119" s="259"/>
      <c r="E119" s="194"/>
      <c r="F119" s="244"/>
      <c r="G119" s="195"/>
      <c r="H119" s="195"/>
      <c r="I119" s="195"/>
      <c r="J119" s="195"/>
    </row>
    <row r="120" spans="1:10" ht="15.75">
      <c r="A120" s="4"/>
      <c r="B120" s="251"/>
      <c r="C120" s="258"/>
      <c r="D120" s="259"/>
      <c r="E120" s="194"/>
      <c r="F120" s="244"/>
      <c r="G120" s="195"/>
      <c r="H120" s="195"/>
      <c r="I120" s="195"/>
      <c r="J120" s="195"/>
    </row>
    <row r="121" spans="1:10" ht="15.75">
      <c r="A121" s="4"/>
      <c r="B121" s="251"/>
      <c r="C121" s="258"/>
      <c r="D121" s="259"/>
      <c r="E121" s="194"/>
      <c r="F121" s="244"/>
      <c r="G121" s="195"/>
      <c r="H121" s="195"/>
      <c r="I121" s="195"/>
      <c r="J121" s="195"/>
    </row>
    <row r="122" spans="1:10" ht="15.75">
      <c r="A122" s="4"/>
      <c r="B122" s="251"/>
      <c r="C122" s="258"/>
      <c r="D122" s="259"/>
      <c r="E122" s="194"/>
      <c r="F122" s="244"/>
      <c r="G122" s="195"/>
      <c r="H122" s="195"/>
      <c r="I122" s="195"/>
      <c r="J122" s="195"/>
    </row>
    <row r="123" spans="1:10" ht="15.75">
      <c r="A123" s="4"/>
      <c r="B123" s="251"/>
      <c r="C123" s="258"/>
      <c r="D123" s="259"/>
      <c r="E123" s="194"/>
      <c r="F123" s="244"/>
      <c r="G123" s="195"/>
      <c r="H123" s="195"/>
      <c r="I123" s="195"/>
      <c r="J123" s="195"/>
    </row>
    <row r="124" spans="1:10" ht="12.75">
      <c r="A124" s="4"/>
      <c r="B124" s="4"/>
      <c r="C124" s="4"/>
      <c r="D124" s="4"/>
      <c r="E124" s="194"/>
      <c r="F124" s="244"/>
      <c r="G124" s="195"/>
      <c r="H124" s="195"/>
      <c r="I124" s="195"/>
      <c r="J124" s="195"/>
    </row>
    <row r="125" spans="1:10" ht="12.75">
      <c r="A125" s="4"/>
      <c r="B125" s="4"/>
      <c r="C125" s="4"/>
      <c r="D125" s="4"/>
      <c r="E125" s="194"/>
      <c r="F125" s="244"/>
      <c r="G125" s="195"/>
      <c r="H125" s="195"/>
      <c r="I125" s="195"/>
      <c r="J125" s="195"/>
    </row>
    <row r="126" spans="1:10" ht="12.75">
      <c r="A126" s="4"/>
      <c r="B126" s="4"/>
      <c r="C126" s="4"/>
      <c r="D126" s="4"/>
      <c r="E126" s="194"/>
      <c r="F126" s="244"/>
      <c r="G126" s="195"/>
      <c r="H126" s="195"/>
      <c r="I126" s="195"/>
      <c r="J126" s="195"/>
    </row>
    <row r="127" spans="1:10" ht="12.75">
      <c r="A127" s="4"/>
      <c r="B127" s="4"/>
      <c r="C127" s="4"/>
      <c r="D127" s="4"/>
      <c r="E127" s="194"/>
      <c r="F127" s="244"/>
      <c r="G127" s="195"/>
      <c r="H127" s="195"/>
      <c r="I127" s="195"/>
      <c r="J127" s="195"/>
    </row>
    <row r="128" spans="5:10" ht="12.75">
      <c r="E128" s="195"/>
      <c r="F128" s="244"/>
      <c r="G128" s="195"/>
      <c r="H128" s="195"/>
      <c r="I128" s="195"/>
      <c r="J128" s="195"/>
    </row>
    <row r="129" spans="5:10" ht="12.75">
      <c r="E129" s="195"/>
      <c r="F129" s="244"/>
      <c r="G129" s="195"/>
      <c r="H129" s="195"/>
      <c r="I129" s="195"/>
      <c r="J129" s="195"/>
    </row>
    <row r="130" spans="5:10" ht="12.75">
      <c r="E130" s="195"/>
      <c r="F130" s="244"/>
      <c r="G130" s="195"/>
      <c r="H130" s="195"/>
      <c r="I130" s="195"/>
      <c r="J130" s="195"/>
    </row>
    <row r="131" spans="5:10" ht="12.75">
      <c r="E131" s="195"/>
      <c r="F131" s="244"/>
      <c r="G131" s="195"/>
      <c r="H131" s="195"/>
      <c r="I131" s="195"/>
      <c r="J131" s="195"/>
    </row>
    <row r="132" spans="5:10" ht="12.75">
      <c r="E132" s="233"/>
      <c r="F132" s="244"/>
      <c r="G132" s="195"/>
      <c r="H132" s="195"/>
      <c r="I132" s="195"/>
      <c r="J132" s="195"/>
    </row>
    <row r="133" spans="5:10" ht="12.75">
      <c r="E133" s="190"/>
      <c r="F133" s="229"/>
      <c r="G133" s="195"/>
      <c r="H133" s="195"/>
      <c r="I133" s="195"/>
      <c r="J133" s="195"/>
    </row>
    <row r="134" spans="5:10" ht="12.75">
      <c r="E134" s="190"/>
      <c r="F134" s="229"/>
      <c r="G134" s="195"/>
      <c r="H134" s="195"/>
      <c r="I134" s="195"/>
      <c r="J134" s="195"/>
    </row>
    <row r="135" spans="5:10" ht="12.75">
      <c r="E135" s="226"/>
      <c r="F135" s="244"/>
      <c r="G135" s="195"/>
      <c r="H135" s="195"/>
      <c r="I135" s="195"/>
      <c r="J135" s="195"/>
    </row>
    <row r="136" spans="5:10" ht="12.75">
      <c r="E136" s="194"/>
      <c r="F136" s="244"/>
      <c r="G136" s="195"/>
      <c r="H136" s="195"/>
      <c r="I136" s="195"/>
      <c r="J136" s="195"/>
    </row>
    <row r="137" spans="5:10" ht="12.75">
      <c r="E137" s="194"/>
      <c r="F137" s="244"/>
      <c r="G137" s="195"/>
      <c r="H137" s="195"/>
      <c r="I137" s="195"/>
      <c r="J137" s="195"/>
    </row>
    <row r="138" spans="5:10" ht="12.75">
      <c r="E138" s="194"/>
      <c r="F138" s="244"/>
      <c r="G138" s="195"/>
      <c r="H138" s="195"/>
      <c r="I138" s="195"/>
      <c r="J138" s="195"/>
    </row>
    <row r="139" spans="5:10" ht="12.75">
      <c r="E139" s="194"/>
      <c r="F139" s="244"/>
      <c r="G139" s="195"/>
      <c r="H139" s="195"/>
      <c r="I139" s="195"/>
      <c r="J139" s="195"/>
    </row>
    <row r="140" spans="5:10" ht="12.75">
      <c r="E140" s="194"/>
      <c r="F140" s="244"/>
      <c r="G140" s="195"/>
      <c r="H140" s="195"/>
      <c r="I140" s="195"/>
      <c r="J140" s="195"/>
    </row>
    <row r="141" spans="5:10" ht="12.75">
      <c r="E141" s="194"/>
      <c r="F141" s="244"/>
      <c r="G141" s="195"/>
      <c r="H141" s="195"/>
      <c r="I141" s="195"/>
      <c r="J141" s="195"/>
    </row>
    <row r="142" spans="5:10" ht="12.75">
      <c r="E142" s="194"/>
      <c r="F142" s="244"/>
      <c r="G142" s="195"/>
      <c r="H142" s="195"/>
      <c r="I142" s="195"/>
      <c r="J142" s="195"/>
    </row>
    <row r="143" spans="5:10" ht="12.75">
      <c r="E143" s="194"/>
      <c r="F143" s="244"/>
      <c r="G143" s="195"/>
      <c r="H143" s="195"/>
      <c r="I143" s="195"/>
      <c r="J143" s="195"/>
    </row>
    <row r="144" spans="5:10" ht="12.75">
      <c r="E144" s="194"/>
      <c r="F144" s="244"/>
      <c r="G144" s="195"/>
      <c r="H144" s="195"/>
      <c r="I144" s="195"/>
      <c r="J144" s="195"/>
    </row>
    <row r="145" spans="5:10" ht="12.75">
      <c r="E145" s="194"/>
      <c r="F145" s="244"/>
      <c r="G145" s="195"/>
      <c r="H145" s="195"/>
      <c r="I145" s="195"/>
      <c r="J145" s="195"/>
    </row>
    <row r="146" spans="5:10" ht="12.75">
      <c r="E146" s="194"/>
      <c r="F146" s="244"/>
      <c r="G146" s="195"/>
      <c r="H146" s="195"/>
      <c r="I146" s="195"/>
      <c r="J146" s="195"/>
    </row>
    <row r="147" spans="5:10" ht="12.75">
      <c r="E147" s="194"/>
      <c r="F147" s="244"/>
      <c r="G147" s="195"/>
      <c r="H147" s="195"/>
      <c r="I147" s="195"/>
      <c r="J147" s="195"/>
    </row>
    <row r="148" spans="5:10" ht="12.75">
      <c r="E148" s="194"/>
      <c r="F148" s="244"/>
      <c r="G148" s="195"/>
      <c r="H148" s="195"/>
      <c r="I148" s="195"/>
      <c r="J148" s="195"/>
    </row>
    <row r="149" spans="5:10" ht="12.75">
      <c r="E149" s="194"/>
      <c r="F149" s="244"/>
      <c r="G149" s="195"/>
      <c r="H149" s="195"/>
      <c r="I149" s="195"/>
      <c r="J149" s="195"/>
    </row>
    <row r="150" spans="5:10" ht="12.75">
      <c r="E150" s="194"/>
      <c r="F150" s="244"/>
      <c r="G150" s="195"/>
      <c r="H150" s="195"/>
      <c r="I150" s="195"/>
      <c r="J150" s="195"/>
    </row>
    <row r="151" spans="5:10" ht="12.75">
      <c r="E151" s="194"/>
      <c r="F151" s="244"/>
      <c r="G151" s="195"/>
      <c r="H151" s="195"/>
      <c r="I151" s="195"/>
      <c r="J151" s="195"/>
    </row>
    <row r="152" spans="5:10" ht="12.75">
      <c r="E152" s="194"/>
      <c r="F152" s="244"/>
      <c r="G152" s="195"/>
      <c r="H152" s="195"/>
      <c r="I152" s="195"/>
      <c r="J152" s="195"/>
    </row>
    <row r="153" spans="5:10" ht="12.75">
      <c r="E153" s="194"/>
      <c r="F153" s="244"/>
      <c r="G153" s="195"/>
      <c r="H153" s="195"/>
      <c r="I153" s="195"/>
      <c r="J153" s="195"/>
    </row>
    <row r="154" spans="5:10" ht="12.75">
      <c r="E154" s="194"/>
      <c r="F154" s="244"/>
      <c r="G154" s="195"/>
      <c r="H154" s="195"/>
      <c r="I154" s="195"/>
      <c r="J154" s="195"/>
    </row>
    <row r="155" spans="5:10" ht="12.75">
      <c r="E155" s="194"/>
      <c r="F155" s="244"/>
      <c r="G155" s="195"/>
      <c r="H155" s="195"/>
      <c r="I155" s="195"/>
      <c r="J155" s="195"/>
    </row>
    <row r="156" spans="5:10" ht="12.75">
      <c r="E156" s="194"/>
      <c r="F156" s="244"/>
      <c r="G156" s="195"/>
      <c r="H156" s="195"/>
      <c r="I156" s="195"/>
      <c r="J156" s="195"/>
    </row>
    <row r="157" spans="5:10" ht="12.75">
      <c r="E157" s="194"/>
      <c r="F157" s="244"/>
      <c r="G157" s="195"/>
      <c r="H157" s="195"/>
      <c r="I157" s="195"/>
      <c r="J157" s="195"/>
    </row>
    <row r="158" spans="5:10" ht="12.75">
      <c r="E158" s="194"/>
      <c r="F158" s="244"/>
      <c r="G158" s="195"/>
      <c r="H158" s="195"/>
      <c r="I158" s="195"/>
      <c r="J158" s="195"/>
    </row>
    <row r="159" spans="5:10" ht="12.75">
      <c r="E159" s="194"/>
      <c r="F159" s="244"/>
      <c r="G159" s="195"/>
      <c r="H159" s="195"/>
      <c r="I159" s="195"/>
      <c r="J159" s="195"/>
    </row>
    <row r="160" spans="5:10" ht="12.75">
      <c r="E160" s="194"/>
      <c r="F160" s="244"/>
      <c r="G160" s="195"/>
      <c r="H160" s="195"/>
      <c r="I160" s="195"/>
      <c r="J160" s="195"/>
    </row>
    <row r="161" spans="5:10" ht="12.75">
      <c r="E161" s="194"/>
      <c r="F161" s="244"/>
      <c r="G161" s="195"/>
      <c r="H161" s="195"/>
      <c r="I161" s="195"/>
      <c r="J161" s="195"/>
    </row>
    <row r="162" spans="5:10" ht="12.75">
      <c r="E162" s="194"/>
      <c r="F162" s="244"/>
      <c r="G162" s="195"/>
      <c r="H162" s="195"/>
      <c r="I162" s="195"/>
      <c r="J162" s="195"/>
    </row>
    <row r="163" spans="5:10" ht="12.75">
      <c r="E163" s="194"/>
      <c r="F163" s="244"/>
      <c r="G163" s="195"/>
      <c r="H163" s="195"/>
      <c r="I163" s="195"/>
      <c r="J163" s="195"/>
    </row>
    <row r="164" spans="5:10" ht="12.75">
      <c r="E164" s="194"/>
      <c r="F164" s="244"/>
      <c r="G164" s="195"/>
      <c r="H164" s="195"/>
      <c r="I164" s="195"/>
      <c r="J164" s="195"/>
    </row>
    <row r="165" spans="5:10" ht="12.75">
      <c r="E165" s="194"/>
      <c r="F165" s="244"/>
      <c r="G165" s="195"/>
      <c r="H165" s="195"/>
      <c r="I165" s="195"/>
      <c r="J165" s="195"/>
    </row>
    <row r="166" spans="5:10" ht="12.75">
      <c r="E166" s="194"/>
      <c r="F166" s="244"/>
      <c r="G166" s="195"/>
      <c r="H166" s="195"/>
      <c r="I166" s="195"/>
      <c r="J166" s="195"/>
    </row>
    <row r="167" spans="5:10" ht="12.75">
      <c r="E167" s="194"/>
      <c r="F167" s="244"/>
      <c r="G167" s="195"/>
      <c r="H167" s="195"/>
      <c r="I167" s="195"/>
      <c r="J167" s="195"/>
    </row>
    <row r="168" spans="5:10" ht="12.75">
      <c r="E168" s="194"/>
      <c r="F168" s="244"/>
      <c r="G168" s="195"/>
      <c r="H168" s="195"/>
      <c r="I168" s="195"/>
      <c r="J168" s="195"/>
    </row>
    <row r="169" spans="5:10" ht="12.75">
      <c r="E169" s="194"/>
      <c r="F169" s="244"/>
      <c r="G169" s="195"/>
      <c r="H169" s="195"/>
      <c r="I169" s="195"/>
      <c r="J169" s="195"/>
    </row>
    <row r="170" spans="5:10" ht="12.75">
      <c r="E170" s="194"/>
      <c r="F170" s="244"/>
      <c r="G170" s="195"/>
      <c r="H170" s="195"/>
      <c r="I170" s="195"/>
      <c r="J170" s="195"/>
    </row>
    <row r="171" spans="5:10" ht="12.75">
      <c r="E171" s="194"/>
      <c r="F171" s="244"/>
      <c r="G171" s="195"/>
      <c r="H171" s="195"/>
      <c r="I171" s="195"/>
      <c r="J171" s="195"/>
    </row>
    <row r="172" spans="5:10" ht="12.75">
      <c r="E172" s="194"/>
      <c r="F172" s="244"/>
      <c r="G172" s="195"/>
      <c r="H172" s="195"/>
      <c r="I172" s="195"/>
      <c r="J172" s="195"/>
    </row>
    <row r="173" spans="5:10" ht="12.75">
      <c r="E173" s="194"/>
      <c r="F173" s="244"/>
      <c r="G173" s="195"/>
      <c r="H173" s="195"/>
      <c r="I173" s="195"/>
      <c r="J173" s="195"/>
    </row>
    <row r="174" spans="5:10" ht="12.75">
      <c r="E174" s="194"/>
      <c r="F174" s="244"/>
      <c r="G174" s="195"/>
      <c r="H174" s="195"/>
      <c r="I174" s="195"/>
      <c r="J174" s="195"/>
    </row>
    <row r="175" spans="5:10" ht="12.75">
      <c r="E175" s="194"/>
      <c r="F175" s="244"/>
      <c r="G175" s="195"/>
      <c r="H175" s="195"/>
      <c r="I175" s="195"/>
      <c r="J175" s="195"/>
    </row>
    <row r="176" spans="5:10" ht="12.75">
      <c r="E176" s="194"/>
      <c r="F176" s="244"/>
      <c r="G176" s="195"/>
      <c r="H176" s="195"/>
      <c r="I176" s="195"/>
      <c r="J176" s="195"/>
    </row>
    <row r="177" spans="5:10" ht="12.75">
      <c r="E177" s="194"/>
      <c r="F177" s="244"/>
      <c r="G177" s="195"/>
      <c r="H177" s="195"/>
      <c r="I177" s="195"/>
      <c r="J177" s="195"/>
    </row>
    <row r="178" spans="5:10" ht="12.75">
      <c r="E178" s="194"/>
      <c r="F178" s="244"/>
      <c r="G178" s="195"/>
      <c r="H178" s="195"/>
      <c r="I178" s="195"/>
      <c r="J178" s="195"/>
    </row>
    <row r="179" spans="5:10" ht="12.75">
      <c r="E179" s="194"/>
      <c r="F179" s="244"/>
      <c r="G179" s="195"/>
      <c r="H179" s="195"/>
      <c r="I179" s="195"/>
      <c r="J179" s="195"/>
    </row>
    <row r="180" spans="5:10" ht="12.75">
      <c r="E180" s="194"/>
      <c r="F180" s="244"/>
      <c r="G180" s="195"/>
      <c r="H180" s="195"/>
      <c r="I180" s="195"/>
      <c r="J180" s="195"/>
    </row>
    <row r="181" spans="5:10" ht="12.75">
      <c r="E181" s="194"/>
      <c r="F181" s="244"/>
      <c r="G181" s="195"/>
      <c r="H181" s="195"/>
      <c r="I181" s="195"/>
      <c r="J181" s="195"/>
    </row>
    <row r="182" spans="5:10" ht="12.75">
      <c r="E182" s="194"/>
      <c r="F182" s="244"/>
      <c r="G182" s="195"/>
      <c r="H182" s="195"/>
      <c r="I182" s="195"/>
      <c r="J182" s="195"/>
    </row>
    <row r="183" spans="5:10" ht="12.75">
      <c r="E183" s="194"/>
      <c r="F183" s="244"/>
      <c r="G183" s="195"/>
      <c r="H183" s="195"/>
      <c r="I183" s="195"/>
      <c r="J183" s="195"/>
    </row>
    <row r="184" spans="5:10" ht="12.75">
      <c r="E184" s="194"/>
      <c r="F184" s="244"/>
      <c r="G184" s="195"/>
      <c r="H184" s="195"/>
      <c r="I184" s="195"/>
      <c r="J184" s="195"/>
    </row>
    <row r="185" spans="5:10" ht="12.75">
      <c r="E185" s="194"/>
      <c r="F185" s="244"/>
      <c r="G185" s="195"/>
      <c r="H185" s="195"/>
      <c r="I185" s="195"/>
      <c r="J185" s="195"/>
    </row>
    <row r="186" spans="5:10" ht="12.75">
      <c r="E186" s="194"/>
      <c r="F186" s="244"/>
      <c r="G186" s="195"/>
      <c r="H186" s="195"/>
      <c r="I186" s="195"/>
      <c r="J186" s="195"/>
    </row>
    <row r="187" spans="5:10" ht="12.75">
      <c r="E187" s="194"/>
      <c r="F187" s="244"/>
      <c r="G187" s="195"/>
      <c r="H187" s="195"/>
      <c r="I187" s="195"/>
      <c r="J187" s="195"/>
    </row>
    <row r="188" spans="5:10" ht="12.75">
      <c r="E188" s="194"/>
      <c r="F188" s="244"/>
      <c r="G188" s="195"/>
      <c r="H188" s="195"/>
      <c r="I188" s="195"/>
      <c r="J188" s="195"/>
    </row>
    <row r="189" spans="5:10" ht="12.75">
      <c r="E189" s="194"/>
      <c r="F189" s="244"/>
      <c r="G189" s="195"/>
      <c r="H189" s="195"/>
      <c r="I189" s="195"/>
      <c r="J189" s="195"/>
    </row>
    <row r="190" spans="5:10" ht="12.75">
      <c r="E190" s="194"/>
      <c r="F190" s="244"/>
      <c r="G190" s="195"/>
      <c r="H190" s="195"/>
      <c r="I190" s="195"/>
      <c r="J190" s="195"/>
    </row>
    <row r="191" spans="5:10" ht="12.75">
      <c r="E191" s="194"/>
      <c r="F191" s="244"/>
      <c r="G191" s="195"/>
      <c r="H191" s="195"/>
      <c r="I191" s="195"/>
      <c r="J191" s="195"/>
    </row>
    <row r="192" spans="5:10" ht="12.75">
      <c r="E192" s="194"/>
      <c r="F192" s="244"/>
      <c r="G192" s="195"/>
      <c r="H192" s="195"/>
      <c r="I192" s="195"/>
      <c r="J192" s="195"/>
    </row>
    <row r="193" spans="5:10" ht="12.75">
      <c r="E193" s="194"/>
      <c r="F193" s="244"/>
      <c r="G193" s="195"/>
      <c r="H193" s="195"/>
      <c r="I193" s="195"/>
      <c r="J193" s="195"/>
    </row>
    <row r="194" spans="1:10" ht="15">
      <c r="A194" s="191"/>
      <c r="B194" s="4"/>
      <c r="C194" s="192"/>
      <c r="D194" s="193"/>
      <c r="E194" s="194"/>
      <c r="F194" s="244"/>
      <c r="G194" s="195"/>
      <c r="H194" s="195"/>
      <c r="I194" s="195"/>
      <c r="J194" s="195"/>
    </row>
    <row r="195" spans="1:10" ht="15">
      <c r="A195" s="191"/>
      <c r="B195" s="4"/>
      <c r="C195" s="192"/>
      <c r="D195" s="197"/>
      <c r="E195" s="194"/>
      <c r="F195" s="244"/>
      <c r="G195" s="195"/>
      <c r="H195" s="195"/>
      <c r="I195" s="195"/>
      <c r="J195" s="195"/>
    </row>
    <row r="196" spans="1:10" ht="13.5">
      <c r="A196" s="191"/>
      <c r="B196" s="4"/>
      <c r="C196" s="191"/>
      <c r="D196" s="191"/>
      <c r="E196" s="194"/>
      <c r="F196" s="244"/>
      <c r="G196" s="195"/>
      <c r="H196" s="195"/>
      <c r="I196" s="195"/>
      <c r="J196" s="195"/>
    </row>
    <row r="197" spans="1:10" ht="15">
      <c r="A197" s="237"/>
      <c r="B197" s="4"/>
      <c r="C197" s="237"/>
      <c r="D197" s="4"/>
      <c r="E197" s="194"/>
      <c r="F197" s="244"/>
      <c r="G197" s="195"/>
      <c r="H197" s="195"/>
      <c r="I197" s="195"/>
      <c r="J197" s="195"/>
    </row>
    <row r="198" spans="1:10" ht="15">
      <c r="A198" s="4"/>
      <c r="B198" s="260"/>
      <c r="C198" s="238"/>
      <c r="D198" s="237"/>
      <c r="E198" s="194"/>
      <c r="F198" s="244"/>
      <c r="G198" s="195"/>
      <c r="H198" s="195"/>
      <c r="I198" s="195"/>
      <c r="J198" s="195"/>
    </row>
    <row r="199" spans="1:10" ht="13.5">
      <c r="A199" s="201"/>
      <c r="B199" s="4"/>
      <c r="C199" s="4"/>
      <c r="D199" s="201"/>
      <c r="E199" s="194"/>
      <c r="F199" s="244"/>
      <c r="G199" s="195"/>
      <c r="H199" s="195"/>
      <c r="I199" s="195"/>
      <c r="J199" s="195"/>
    </row>
    <row r="200" spans="1:10" ht="15.75">
      <c r="A200" s="4"/>
      <c r="B200" s="251"/>
      <c r="C200" s="242"/>
      <c r="D200" s="243"/>
      <c r="E200" s="194"/>
      <c r="F200" s="244"/>
      <c r="G200" s="195"/>
      <c r="H200" s="195"/>
      <c r="I200" s="195"/>
      <c r="J200" s="195"/>
    </row>
    <row r="201" spans="1:10" ht="16.5">
      <c r="A201" s="205"/>
      <c r="B201" s="251"/>
      <c r="C201" s="242"/>
      <c r="D201" s="243"/>
      <c r="E201" s="194"/>
      <c r="F201" s="244"/>
      <c r="G201" s="195"/>
      <c r="H201" s="195"/>
      <c r="I201" s="195"/>
      <c r="J201" s="195"/>
    </row>
    <row r="202" spans="1:10" ht="15.75">
      <c r="A202" s="208"/>
      <c r="B202" s="251"/>
      <c r="C202" s="242"/>
      <c r="D202" s="243"/>
      <c r="E202" s="194"/>
      <c r="F202" s="244"/>
      <c r="G202" s="195"/>
      <c r="H202" s="195"/>
      <c r="I202" s="195"/>
      <c r="J202" s="195"/>
    </row>
    <row r="203" spans="1:10" ht="15.75">
      <c r="A203" s="208"/>
      <c r="B203" s="251"/>
      <c r="C203" s="242"/>
      <c r="D203" s="243"/>
      <c r="E203" s="194"/>
      <c r="F203" s="244"/>
      <c r="G203" s="195"/>
      <c r="H203" s="195"/>
      <c r="I203" s="195"/>
      <c r="J203" s="195"/>
    </row>
    <row r="204" spans="1:10" ht="15.75">
      <c r="A204" s="208"/>
      <c r="B204" s="251"/>
      <c r="C204" s="242"/>
      <c r="D204" s="243"/>
      <c r="E204" s="194"/>
      <c r="F204" s="244"/>
      <c r="G204" s="195"/>
      <c r="H204" s="195"/>
      <c r="I204" s="195"/>
      <c r="J204" s="195"/>
    </row>
    <row r="205" spans="1:10" ht="16.5">
      <c r="A205" s="202"/>
      <c r="B205" s="251"/>
      <c r="C205" s="242"/>
      <c r="D205" s="243"/>
      <c r="E205" s="194"/>
      <c r="F205" s="244"/>
      <c r="G205" s="195"/>
      <c r="H205" s="195"/>
      <c r="I205" s="195"/>
      <c r="J205" s="195"/>
    </row>
    <row r="206" spans="1:10" ht="15.75">
      <c r="A206" s="208"/>
      <c r="B206" s="251"/>
      <c r="C206" s="242"/>
      <c r="D206" s="243"/>
      <c r="E206" s="194"/>
      <c r="F206" s="244"/>
      <c r="G206" s="195"/>
      <c r="H206" s="195"/>
      <c r="I206" s="195"/>
      <c r="J206" s="195"/>
    </row>
    <row r="207" spans="1:10" ht="15.75">
      <c r="A207" s="208"/>
      <c r="B207" s="251"/>
      <c r="C207" s="242"/>
      <c r="D207" s="243"/>
      <c r="E207" s="194"/>
      <c r="F207" s="244"/>
      <c r="G207" s="195"/>
      <c r="H207" s="195"/>
      <c r="I207" s="195"/>
      <c r="J207" s="195"/>
    </row>
    <row r="208" spans="1:10" ht="15.75">
      <c r="A208" s="208"/>
      <c r="B208" s="251"/>
      <c r="C208" s="242"/>
      <c r="D208" s="243"/>
      <c r="E208" s="194"/>
      <c r="F208" s="244"/>
      <c r="G208" s="195"/>
      <c r="H208" s="195"/>
      <c r="I208" s="195"/>
      <c r="J208" s="195"/>
    </row>
    <row r="209" spans="1:10" ht="15.75">
      <c r="A209" s="208"/>
      <c r="B209" s="251"/>
      <c r="C209" s="242"/>
      <c r="D209" s="243"/>
      <c r="E209" s="194"/>
      <c r="F209" s="244"/>
      <c r="G209" s="195"/>
      <c r="H209" s="195"/>
      <c r="I209" s="195"/>
      <c r="J209" s="195"/>
    </row>
    <row r="210" spans="1:10" ht="15.75">
      <c r="A210" s="208"/>
      <c r="B210" s="246"/>
      <c r="C210" s="242"/>
      <c r="D210" s="247"/>
      <c r="E210" s="194"/>
      <c r="F210" s="244"/>
      <c r="G210" s="195"/>
      <c r="H210" s="195"/>
      <c r="I210" s="195"/>
      <c r="J210" s="195"/>
    </row>
    <row r="211" spans="1:10" ht="15.75">
      <c r="A211" s="4"/>
      <c r="B211" s="246"/>
      <c r="C211" s="242"/>
      <c r="D211" s="247"/>
      <c r="E211" s="194"/>
      <c r="F211" s="244"/>
      <c r="G211" s="195"/>
      <c r="H211" s="195"/>
      <c r="I211" s="195"/>
      <c r="J211" s="195"/>
    </row>
    <row r="212" spans="1:10" ht="16.5">
      <c r="A212" s="205"/>
      <c r="B212" s="246"/>
      <c r="C212" s="242"/>
      <c r="D212" s="247"/>
      <c r="E212" s="194"/>
      <c r="F212" s="244"/>
      <c r="G212" s="195"/>
      <c r="H212" s="195"/>
      <c r="I212" s="195"/>
      <c r="J212" s="195"/>
    </row>
    <row r="213" spans="1:10" ht="15.75">
      <c r="A213" s="4"/>
      <c r="B213" s="251"/>
      <c r="C213" s="258"/>
      <c r="D213" s="243"/>
      <c r="E213" s="194"/>
      <c r="F213" s="244"/>
      <c r="G213" s="195"/>
      <c r="H213" s="195"/>
      <c r="I213" s="195"/>
      <c r="J213" s="195"/>
    </row>
    <row r="214" spans="1:10" ht="15.75">
      <c r="A214" s="4"/>
      <c r="B214" s="251"/>
      <c r="C214" s="258"/>
      <c r="D214" s="243"/>
      <c r="E214" s="194"/>
      <c r="F214" s="244"/>
      <c r="G214" s="195"/>
      <c r="H214" s="195"/>
      <c r="I214" s="195"/>
      <c r="J214" s="195"/>
    </row>
    <row r="215" spans="1:10" ht="16.5">
      <c r="A215" s="248"/>
      <c r="B215" s="251"/>
      <c r="C215" s="258"/>
      <c r="D215" s="243"/>
      <c r="E215" s="194"/>
      <c r="F215" s="244"/>
      <c r="G215" s="195"/>
      <c r="H215" s="195"/>
      <c r="I215" s="195"/>
      <c r="J215" s="195"/>
    </row>
    <row r="216" spans="1:10" ht="16.5">
      <c r="A216" s="205"/>
      <c r="B216" s="251"/>
      <c r="C216" s="258"/>
      <c r="D216" s="243"/>
      <c r="E216" s="194"/>
      <c r="F216" s="244"/>
      <c r="G216" s="195"/>
      <c r="H216" s="195"/>
      <c r="I216" s="195"/>
      <c r="J216" s="195"/>
    </row>
    <row r="217" spans="1:10" ht="16.5">
      <c r="A217" s="202"/>
      <c r="B217" s="251"/>
      <c r="C217" s="258"/>
      <c r="D217" s="243"/>
      <c r="E217" s="194"/>
      <c r="F217" s="244"/>
      <c r="G217" s="195"/>
      <c r="H217" s="195"/>
      <c r="I217" s="195"/>
      <c r="J217" s="195"/>
    </row>
    <row r="218" spans="1:10" ht="16.5">
      <c r="A218" s="202"/>
      <c r="B218" s="251"/>
      <c r="C218" s="258"/>
      <c r="D218" s="243"/>
      <c r="E218" s="194"/>
      <c r="F218" s="244"/>
      <c r="G218" s="195"/>
      <c r="H218" s="195"/>
      <c r="I218" s="195"/>
      <c r="J218" s="195"/>
    </row>
    <row r="219" spans="1:10" ht="16.5">
      <c r="A219" s="205"/>
      <c r="B219" s="251"/>
      <c r="C219" s="258"/>
      <c r="D219" s="243"/>
      <c r="E219" s="194"/>
      <c r="F219" s="244"/>
      <c r="G219" s="195"/>
      <c r="H219" s="195"/>
      <c r="I219" s="195"/>
      <c r="J219" s="195"/>
    </row>
    <row r="220" spans="1:10" ht="16.5">
      <c r="A220" s="205"/>
      <c r="B220" s="251"/>
      <c r="C220" s="258"/>
      <c r="D220" s="243"/>
      <c r="E220" s="194"/>
      <c r="F220" s="244"/>
      <c r="G220" s="195"/>
      <c r="H220" s="195"/>
      <c r="I220" s="195"/>
      <c r="J220" s="195"/>
    </row>
    <row r="221" spans="1:10" ht="16.5">
      <c r="A221" s="205"/>
      <c r="B221" s="251"/>
      <c r="C221" s="258"/>
      <c r="D221" s="243"/>
      <c r="E221" s="194"/>
      <c r="F221" s="244"/>
      <c r="G221" s="195"/>
      <c r="H221" s="195"/>
      <c r="I221" s="195"/>
      <c r="J221" s="195"/>
    </row>
    <row r="222" spans="1:10" ht="15.75">
      <c r="A222" s="4"/>
      <c r="B222" s="251"/>
      <c r="C222" s="258"/>
      <c r="D222" s="243"/>
      <c r="E222" s="194"/>
      <c r="F222" s="244"/>
      <c r="G222" s="195"/>
      <c r="H222" s="195"/>
      <c r="I222" s="195"/>
      <c r="J222" s="195"/>
    </row>
    <row r="223" spans="1:10" ht="16.5">
      <c r="A223" s="205"/>
      <c r="B223" s="246"/>
      <c r="C223" s="242"/>
      <c r="D223" s="247"/>
      <c r="E223" s="194"/>
      <c r="F223" s="244"/>
      <c r="G223" s="195"/>
      <c r="H223" s="195"/>
      <c r="I223" s="195"/>
      <c r="J223" s="195"/>
    </row>
    <row r="224" spans="1:5" ht="16.5">
      <c r="A224" s="205"/>
      <c r="B224" s="246"/>
      <c r="C224" s="242"/>
      <c r="D224" s="247"/>
      <c r="E224" s="194"/>
    </row>
    <row r="225" spans="1:4" ht="16.5">
      <c r="A225" s="205"/>
      <c r="B225" s="246"/>
      <c r="C225" s="242"/>
      <c r="D225" s="247"/>
    </row>
    <row r="226" spans="1:4" ht="16.5">
      <c r="A226" s="205"/>
      <c r="B226" s="251"/>
      <c r="C226" s="258"/>
      <c r="D226" s="243"/>
    </row>
    <row r="227" spans="1:4" ht="16.5">
      <c r="A227" s="205"/>
      <c r="B227" s="251"/>
      <c r="C227" s="258"/>
      <c r="D227" s="243"/>
    </row>
    <row r="228" spans="1:4" ht="16.5">
      <c r="A228" s="205"/>
      <c r="B228" s="251"/>
      <c r="C228" s="258"/>
      <c r="D228" s="243"/>
    </row>
    <row r="229" spans="1:4" ht="16.5">
      <c r="A229" s="205"/>
      <c r="B229" s="251"/>
      <c r="C229" s="258"/>
      <c r="D229" s="243"/>
    </row>
    <row r="230" spans="1:4" ht="16.5">
      <c r="A230" s="205"/>
      <c r="B230" s="251"/>
      <c r="C230" s="258"/>
      <c r="D230" s="243"/>
    </row>
    <row r="231" spans="1:4" ht="16.5">
      <c r="A231" s="202"/>
      <c r="B231" s="251"/>
      <c r="C231" s="258"/>
      <c r="D231" s="243"/>
    </row>
    <row r="232" spans="1:4" ht="16.5">
      <c r="A232" s="205"/>
      <c r="B232" s="251"/>
      <c r="C232" s="258"/>
      <c r="D232" s="243"/>
    </row>
    <row r="233" spans="1:4" ht="15.75">
      <c r="A233" s="4"/>
      <c r="B233" s="251"/>
      <c r="C233" s="258"/>
      <c r="D233" s="243"/>
    </row>
    <row r="234" spans="1:4" ht="15.75">
      <c r="A234" s="253"/>
      <c r="B234" s="251"/>
      <c r="C234" s="258"/>
      <c r="D234" s="243"/>
    </row>
    <row r="235" spans="1:4" ht="15.75">
      <c r="A235" s="254"/>
      <c r="B235" s="251"/>
      <c r="C235" s="258"/>
      <c r="D235" s="243"/>
    </row>
    <row r="236" spans="1:4" ht="12.75">
      <c r="A236" s="4"/>
      <c r="B236" s="4"/>
      <c r="C236" s="4"/>
      <c r="D236" s="4"/>
    </row>
    <row r="237" spans="1:4" ht="12.75">
      <c r="A237" s="4"/>
      <c r="B237" s="4"/>
      <c r="C237" s="4"/>
      <c r="D237" s="4"/>
    </row>
    <row r="238" spans="1:4" ht="12.75">
      <c r="A238" s="4"/>
      <c r="B238" s="4"/>
      <c r="C238" s="4"/>
      <c r="D238" s="4"/>
    </row>
    <row r="239" spans="1:4" ht="12.75">
      <c r="A239" s="4"/>
      <c r="B239" s="4"/>
      <c r="C239" s="4"/>
      <c r="D239" s="4"/>
    </row>
    <row r="240" spans="1:4" ht="16.5">
      <c r="A240" s="4"/>
      <c r="B240" s="254"/>
      <c r="C240" s="203"/>
      <c r="D240" s="204"/>
    </row>
    <row r="241" spans="1:4" ht="16.5">
      <c r="A241" s="4"/>
      <c r="B241" s="196"/>
      <c r="C241" s="203"/>
      <c r="D241" s="204"/>
    </row>
    <row r="242" spans="1:4" ht="16.5">
      <c r="A242" s="4"/>
      <c r="B242" s="196"/>
      <c r="C242" s="203"/>
      <c r="D242" s="204"/>
    </row>
    <row r="243" spans="1:4" ht="16.5">
      <c r="A243" s="4"/>
      <c r="B243" s="256"/>
      <c r="C243" s="203"/>
      <c r="D243" s="204"/>
    </row>
    <row r="244" spans="1:4" ht="16.5">
      <c r="A244" s="4"/>
      <c r="B244" s="196"/>
      <c r="C244" s="203"/>
      <c r="D244" s="204"/>
    </row>
    <row r="245" spans="1:4" ht="16.5">
      <c r="A245" s="4"/>
      <c r="B245" s="196"/>
      <c r="C245" s="203"/>
      <c r="D245" s="204"/>
    </row>
    <row r="246" spans="1:4" ht="16.5">
      <c r="A246" s="4"/>
      <c r="B246" s="196"/>
      <c r="C246" s="203"/>
      <c r="D246" s="204"/>
    </row>
    <row r="247" spans="1:4" ht="16.5">
      <c r="A247" s="4"/>
      <c r="B247" s="196"/>
      <c r="C247" s="203"/>
      <c r="D247" s="204"/>
    </row>
    <row r="248" spans="1:4" ht="16.5">
      <c r="A248" s="4"/>
      <c r="B248" s="196"/>
      <c r="C248" s="203"/>
      <c r="D248" s="204"/>
    </row>
  </sheetData>
  <mergeCells count="2">
    <mergeCell ref="A2:E2"/>
    <mergeCell ref="A1:E1"/>
  </mergeCells>
  <printOptions/>
  <pageMargins left="0.75" right="0.75" top="1" bottom="1" header="0.5" footer="0.5"/>
  <pageSetup horizontalDpi="600" verticalDpi="600" orientation="portrait" paperSize="122" scale="85" r:id="rId1"/>
  <headerFooter alignWithMargins="0">
    <oddHeader>&amp;C&amp;"Book Antiqua,Regular"-23-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8"/>
  <sheetViews>
    <sheetView workbookViewId="0" topLeftCell="C7">
      <selection activeCell="H32" sqref="H32:K42"/>
    </sheetView>
  </sheetViews>
  <sheetFormatPr defaultColWidth="9.140625" defaultRowHeight="12.75"/>
  <cols>
    <col min="1" max="1" width="17.00390625" style="5" customWidth="1"/>
    <col min="2" max="2" width="12.421875" style="5" customWidth="1"/>
    <col min="3" max="3" width="39.140625" style="5" customWidth="1"/>
    <col min="4" max="4" width="14.28125" style="5" customWidth="1"/>
    <col min="5" max="5" width="13.8515625" style="5" customWidth="1"/>
    <col min="6" max="10" width="9.140625" style="5" customWidth="1"/>
    <col min="11" max="11" width="12.140625" style="5" customWidth="1"/>
    <col min="12" max="16384" width="9.140625" style="5" customWidth="1"/>
  </cols>
  <sheetData>
    <row r="1" spans="1:25" ht="15">
      <c r="A1" s="361" t="s">
        <v>134</v>
      </c>
      <c r="B1" s="361"/>
      <c r="C1" s="361"/>
      <c r="D1" s="361"/>
      <c r="E1" s="361"/>
      <c r="F1" s="4"/>
      <c r="G1" s="190"/>
      <c r="H1" s="190"/>
      <c r="I1" s="190"/>
      <c r="J1" s="190"/>
      <c r="K1" s="190"/>
      <c r="L1" s="190"/>
      <c r="M1" s="194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1:12" ht="15">
      <c r="A2" s="361" t="str">
        <f>"JANUARY - "&amp;UPPER('Table 1'!M1)&amp;" "&amp;'Table 1'!N1&amp;" WITH THE CORRESPONDING PERIOD OF "&amp;'Table 1'!O1</f>
        <v>JANUARY - FEBRUARY  2020 WITH THE CORRESPONDING PERIOD OF 2019</v>
      </c>
      <c r="B2" s="361"/>
      <c r="C2" s="361"/>
      <c r="D2" s="361"/>
      <c r="E2" s="361"/>
      <c r="F2" s="196"/>
      <c r="G2" s="190"/>
      <c r="H2" s="190"/>
      <c r="I2" s="190"/>
      <c r="J2" s="190"/>
      <c r="K2" s="4"/>
      <c r="L2" s="4"/>
    </row>
    <row r="3" spans="1:12" ht="13.5">
      <c r="A3" s="191"/>
      <c r="C3" s="191"/>
      <c r="D3" s="191"/>
      <c r="E3" s="190"/>
      <c r="F3" s="196"/>
      <c r="G3" s="190"/>
      <c r="H3" s="190"/>
      <c r="I3" s="190"/>
      <c r="J3" s="190"/>
      <c r="K3" s="4"/>
      <c r="L3" s="4"/>
    </row>
    <row r="4" spans="1:12" ht="15">
      <c r="A4" s="237"/>
      <c r="C4" s="237"/>
      <c r="E4" s="200"/>
      <c r="F4" s="200"/>
      <c r="G4" s="200"/>
      <c r="J4" s="190"/>
      <c r="K4" s="4"/>
      <c r="L4" s="4"/>
    </row>
    <row r="5" spans="2:12" ht="15">
      <c r="B5" s="199" t="s">
        <v>129</v>
      </c>
      <c r="C5" s="262" t="s">
        <v>130</v>
      </c>
      <c r="D5" s="198" t="s">
        <v>135</v>
      </c>
      <c r="E5" s="201"/>
      <c r="F5" s="4"/>
      <c r="G5" s="201"/>
      <c r="J5" s="4"/>
      <c r="K5" s="201"/>
      <c r="L5" s="4"/>
    </row>
    <row r="6" spans="1:12" ht="16.5">
      <c r="A6" s="201"/>
      <c r="B6" s="4"/>
      <c r="C6" s="4"/>
      <c r="D6" s="202">
        <f>'Table 1'!$N$1</f>
        <v>2020</v>
      </c>
      <c r="E6" s="202">
        <f>'Table 1'!$O$1</f>
        <v>2019</v>
      </c>
      <c r="F6" s="203"/>
      <c r="G6" s="204"/>
      <c r="H6" s="339" t="s">
        <v>182</v>
      </c>
      <c r="I6" s="339" t="s">
        <v>156</v>
      </c>
      <c r="J6" s="339" t="s">
        <v>183</v>
      </c>
      <c r="K6" s="339" t="s">
        <v>184</v>
      </c>
      <c r="L6" s="4"/>
    </row>
    <row r="7" spans="2:12" ht="16.5">
      <c r="B7" s="303" t="str">
        <f>H7</f>
        <v>048</v>
      </c>
      <c r="C7" s="304" t="str">
        <f>I7</f>
        <v>Cereal, Flour, Starch</v>
      </c>
      <c r="D7" s="305">
        <f>J7</f>
        <v>9136373</v>
      </c>
      <c r="E7" s="306">
        <f>K7</f>
        <v>8441247</v>
      </c>
      <c r="F7" s="203"/>
      <c r="G7" s="204"/>
      <c r="H7" s="340" t="s">
        <v>280</v>
      </c>
      <c r="I7" s="340" t="s">
        <v>281</v>
      </c>
      <c r="J7" s="341">
        <v>9136373</v>
      </c>
      <c r="K7" s="341">
        <v>8441247</v>
      </c>
      <c r="L7" s="4"/>
    </row>
    <row r="8" spans="1:12" ht="16.5">
      <c r="A8" s="205"/>
      <c r="B8" s="307" t="str">
        <f aca="true" t="shared" si="0" ref="B8:E16">H8</f>
        <v>098</v>
      </c>
      <c r="C8" s="308" t="str">
        <f t="shared" si="0"/>
        <v>Edible Products</v>
      </c>
      <c r="D8" s="204">
        <f t="shared" si="0"/>
        <v>14137020</v>
      </c>
      <c r="E8" s="309">
        <f t="shared" si="0"/>
        <v>13481776</v>
      </c>
      <c r="F8" s="203"/>
      <c r="G8" s="204"/>
      <c r="H8" s="340" t="s">
        <v>261</v>
      </c>
      <c r="I8" s="340" t="s">
        <v>262</v>
      </c>
      <c r="J8" s="341">
        <v>14137020</v>
      </c>
      <c r="K8" s="341">
        <v>13481776</v>
      </c>
      <c r="L8" s="4"/>
    </row>
    <row r="9" spans="1:12" ht="16.5">
      <c r="A9" s="208"/>
      <c r="B9" s="307" t="str">
        <f t="shared" si="0"/>
        <v>112</v>
      </c>
      <c r="C9" s="308" t="str">
        <f t="shared" si="0"/>
        <v>Alcoholic Beverages</v>
      </c>
      <c r="D9" s="204">
        <f t="shared" si="0"/>
        <v>8743275</v>
      </c>
      <c r="E9" s="309">
        <f t="shared" si="0"/>
        <v>8901942</v>
      </c>
      <c r="F9" s="203"/>
      <c r="G9" s="204"/>
      <c r="H9" s="340" t="s">
        <v>316</v>
      </c>
      <c r="I9" s="340" t="s">
        <v>317</v>
      </c>
      <c r="J9" s="341">
        <v>8743275</v>
      </c>
      <c r="K9" s="341">
        <v>8901942</v>
      </c>
      <c r="L9" s="4"/>
    </row>
    <row r="10" spans="1:12" ht="16.5">
      <c r="A10" s="208"/>
      <c r="B10" s="307" t="str">
        <f t="shared" si="0"/>
        <v>334</v>
      </c>
      <c r="C10" s="308" t="str">
        <f t="shared" si="0"/>
        <v>Petroleum Products Refined</v>
      </c>
      <c r="D10" s="204">
        <f t="shared" si="0"/>
        <v>140151924</v>
      </c>
      <c r="E10" s="309">
        <f t="shared" si="0"/>
        <v>112813652</v>
      </c>
      <c r="F10" s="203"/>
      <c r="G10" s="204"/>
      <c r="H10" s="340" t="s">
        <v>286</v>
      </c>
      <c r="I10" s="340" t="s">
        <v>287</v>
      </c>
      <c r="J10" s="341">
        <v>140151924</v>
      </c>
      <c r="K10" s="341">
        <v>112813652</v>
      </c>
      <c r="L10" s="4"/>
    </row>
    <row r="11" spans="1:12" ht="16.5">
      <c r="A11" s="208"/>
      <c r="B11" s="307" t="str">
        <f t="shared" si="0"/>
        <v>542</v>
      </c>
      <c r="C11" s="308" t="str">
        <f t="shared" si="0"/>
        <v>Medicaments Including Vet. Med.</v>
      </c>
      <c r="D11" s="204">
        <f t="shared" si="0"/>
        <v>10753361</v>
      </c>
      <c r="E11" s="309">
        <f t="shared" si="0"/>
        <v>12975634</v>
      </c>
      <c r="F11" s="209"/>
      <c r="G11" s="210"/>
      <c r="H11" s="340" t="s">
        <v>340</v>
      </c>
      <c r="I11" s="340" t="s">
        <v>341</v>
      </c>
      <c r="J11" s="341">
        <v>10753361</v>
      </c>
      <c r="K11" s="341">
        <v>12975634</v>
      </c>
      <c r="L11" s="4"/>
    </row>
    <row r="12" spans="1:12" ht="16.5">
      <c r="A12" s="202" t="s">
        <v>136</v>
      </c>
      <c r="B12" s="307" t="str">
        <f t="shared" si="0"/>
        <v>642</v>
      </c>
      <c r="C12" s="308" t="str">
        <f t="shared" si="0"/>
        <v>Articles Of Paper</v>
      </c>
      <c r="D12" s="204">
        <f t="shared" si="0"/>
        <v>11323749</v>
      </c>
      <c r="E12" s="309">
        <f t="shared" si="0"/>
        <v>8791289</v>
      </c>
      <c r="F12" s="209"/>
      <c r="G12" s="210"/>
      <c r="H12" s="340" t="s">
        <v>265</v>
      </c>
      <c r="I12" s="340" t="s">
        <v>266</v>
      </c>
      <c r="J12" s="341">
        <v>11323749</v>
      </c>
      <c r="K12" s="341">
        <v>8791289</v>
      </c>
      <c r="L12" s="4"/>
    </row>
    <row r="13" spans="1:12" ht="16.5">
      <c r="A13" s="208"/>
      <c r="B13" s="307" t="str">
        <f t="shared" si="0"/>
        <v>781</v>
      </c>
      <c r="C13" s="308" t="str">
        <f t="shared" si="0"/>
        <v>Motor Cars</v>
      </c>
      <c r="D13" s="204">
        <f t="shared" si="0"/>
        <v>22880892</v>
      </c>
      <c r="E13" s="309">
        <f t="shared" si="0"/>
        <v>14639051</v>
      </c>
      <c r="F13" s="209"/>
      <c r="G13" s="210"/>
      <c r="H13" s="340" t="s">
        <v>320</v>
      </c>
      <c r="I13" s="340" t="s">
        <v>321</v>
      </c>
      <c r="J13" s="341">
        <v>22880892</v>
      </c>
      <c r="K13" s="341">
        <v>14639051</v>
      </c>
      <c r="L13" s="4"/>
    </row>
    <row r="14" spans="1:12" ht="16.5">
      <c r="A14" s="208"/>
      <c r="B14" s="307" t="str">
        <f t="shared" si="0"/>
        <v>782</v>
      </c>
      <c r="C14" s="308" t="str">
        <f t="shared" si="0"/>
        <v>Goods And Special Purpose M.V.</v>
      </c>
      <c r="D14" s="204">
        <f t="shared" si="0"/>
        <v>13806457</v>
      </c>
      <c r="E14" s="309">
        <f t="shared" si="0"/>
        <v>10170409</v>
      </c>
      <c r="F14" s="209"/>
      <c r="G14" s="210"/>
      <c r="H14" s="340" t="s">
        <v>332</v>
      </c>
      <c r="I14" s="340" t="s">
        <v>333</v>
      </c>
      <c r="J14" s="341">
        <v>13806457</v>
      </c>
      <c r="K14" s="341">
        <v>10170409</v>
      </c>
      <c r="L14" s="4"/>
    </row>
    <row r="15" spans="1:12" ht="16.5">
      <c r="A15" s="208"/>
      <c r="B15" s="307" t="str">
        <f t="shared" si="0"/>
        <v>874</v>
      </c>
      <c r="C15" s="308" t="str">
        <f t="shared" si="0"/>
        <v>Measuring Checking Instruments</v>
      </c>
      <c r="D15" s="204">
        <f t="shared" si="0"/>
        <v>8776350</v>
      </c>
      <c r="E15" s="309">
        <f t="shared" si="0"/>
        <v>2659369</v>
      </c>
      <c r="F15" s="209"/>
      <c r="G15" s="210"/>
      <c r="H15" s="340" t="s">
        <v>359</v>
      </c>
      <c r="I15" s="340" t="s">
        <v>360</v>
      </c>
      <c r="J15" s="341">
        <v>8776350</v>
      </c>
      <c r="K15" s="341">
        <v>2659369</v>
      </c>
      <c r="L15" s="4"/>
    </row>
    <row r="16" spans="1:12" ht="16.5">
      <c r="A16" s="208"/>
      <c r="B16" s="307" t="str">
        <f t="shared" si="0"/>
        <v>893</v>
      </c>
      <c r="C16" s="308" t="str">
        <f t="shared" si="0"/>
        <v>Articles Of Plastic</v>
      </c>
      <c r="D16" s="204">
        <f t="shared" si="0"/>
        <v>9895936</v>
      </c>
      <c r="E16" s="309">
        <f t="shared" si="0"/>
        <v>8352339</v>
      </c>
      <c r="F16" s="209"/>
      <c r="G16" s="210"/>
      <c r="H16" s="340" t="s">
        <v>276</v>
      </c>
      <c r="I16" s="340" t="s">
        <v>277</v>
      </c>
      <c r="J16" s="341">
        <v>9895936</v>
      </c>
      <c r="K16" s="341">
        <v>8352339</v>
      </c>
      <c r="L16" s="4"/>
    </row>
    <row r="17" spans="1:12" ht="16.5">
      <c r="A17" s="208"/>
      <c r="B17" s="310"/>
      <c r="C17" s="308"/>
      <c r="D17" s="308"/>
      <c r="E17" s="311"/>
      <c r="F17" s="217"/>
      <c r="G17" s="204"/>
      <c r="J17" s="209"/>
      <c r="K17" s="210"/>
      <c r="L17" s="4"/>
    </row>
    <row r="18" spans="1:12" ht="16.5">
      <c r="A18" s="4"/>
      <c r="B18" s="310"/>
      <c r="C18" s="308"/>
      <c r="D18" s="308"/>
      <c r="E18" s="311"/>
      <c r="F18" s="4"/>
      <c r="G18" s="4"/>
      <c r="J18" s="4"/>
      <c r="K18" s="4"/>
      <c r="L18" s="4"/>
    </row>
    <row r="19" spans="1:12" ht="16.5">
      <c r="A19" s="205"/>
      <c r="B19" s="310"/>
      <c r="C19" s="308"/>
      <c r="D19" s="308"/>
      <c r="E19" s="311"/>
      <c r="F19" s="4"/>
      <c r="G19" s="4"/>
      <c r="H19" s="339" t="s">
        <v>182</v>
      </c>
      <c r="I19" s="339" t="s">
        <v>156</v>
      </c>
      <c r="J19" s="339" t="s">
        <v>183</v>
      </c>
      <c r="K19" s="339" t="s">
        <v>184</v>
      </c>
      <c r="L19" s="4"/>
    </row>
    <row r="20" spans="2:12" ht="16.5" customHeight="1">
      <c r="B20" s="307" t="str">
        <f aca="true" t="shared" si="1" ref="B20:E29">H20</f>
        <v>048</v>
      </c>
      <c r="C20" s="308" t="str">
        <f t="shared" si="1"/>
        <v>Cereal, Flour, Starch</v>
      </c>
      <c r="D20" s="204">
        <f t="shared" si="1"/>
        <v>3386304</v>
      </c>
      <c r="E20" s="309">
        <f t="shared" si="1"/>
        <v>2927974</v>
      </c>
      <c r="F20" s="4"/>
      <c r="G20" s="4"/>
      <c r="H20" s="340" t="s">
        <v>280</v>
      </c>
      <c r="I20" s="340" t="s">
        <v>281</v>
      </c>
      <c r="J20" s="341">
        <v>3386304</v>
      </c>
      <c r="K20" s="341">
        <v>2927974</v>
      </c>
      <c r="L20" s="4"/>
    </row>
    <row r="21" spans="2:12" ht="16.5" customHeight="1">
      <c r="B21" s="307" t="str">
        <f t="shared" si="1"/>
        <v>091</v>
      </c>
      <c r="C21" s="308" t="str">
        <f t="shared" si="1"/>
        <v>Margarine And Shortening</v>
      </c>
      <c r="D21" s="204">
        <f t="shared" si="1"/>
        <v>2962468</v>
      </c>
      <c r="E21" s="309">
        <f t="shared" si="1"/>
        <v>3015111</v>
      </c>
      <c r="F21" s="4"/>
      <c r="G21" s="4"/>
      <c r="H21" s="340" t="s">
        <v>95</v>
      </c>
      <c r="I21" s="340" t="s">
        <v>365</v>
      </c>
      <c r="J21" s="341">
        <v>2962468</v>
      </c>
      <c r="K21" s="341">
        <v>3015111</v>
      </c>
      <c r="L21" s="4"/>
    </row>
    <row r="22" spans="1:12" ht="16.5">
      <c r="A22" s="248"/>
      <c r="B22" s="307" t="str">
        <f t="shared" si="1"/>
        <v>112</v>
      </c>
      <c r="C22" s="308" t="str">
        <f t="shared" si="1"/>
        <v>Alcoholic Beverages</v>
      </c>
      <c r="D22" s="204">
        <f t="shared" si="1"/>
        <v>13685877</v>
      </c>
      <c r="E22" s="309">
        <f t="shared" si="1"/>
        <v>14491333</v>
      </c>
      <c r="F22" s="4"/>
      <c r="G22" s="4"/>
      <c r="H22" s="340" t="s">
        <v>316</v>
      </c>
      <c r="I22" s="340" t="s">
        <v>317</v>
      </c>
      <c r="J22" s="341">
        <v>13685877</v>
      </c>
      <c r="K22" s="341">
        <v>14491333</v>
      </c>
      <c r="L22" s="4"/>
    </row>
    <row r="23" spans="1:12" ht="16.5">
      <c r="A23" s="205"/>
      <c r="B23" s="307" t="str">
        <f t="shared" si="1"/>
        <v>333</v>
      </c>
      <c r="C23" s="308" t="str">
        <f t="shared" si="1"/>
        <v>Petroleum Crude</v>
      </c>
      <c r="D23" s="204">
        <f t="shared" si="1"/>
        <v>7463985</v>
      </c>
      <c r="E23" s="309">
        <f t="shared" si="1"/>
        <v>10861615</v>
      </c>
      <c r="F23" s="4"/>
      <c r="G23" s="4"/>
      <c r="H23" s="340" t="s">
        <v>336</v>
      </c>
      <c r="I23" s="340" t="s">
        <v>337</v>
      </c>
      <c r="J23" s="341">
        <v>7463985</v>
      </c>
      <c r="K23" s="341">
        <v>10861615</v>
      </c>
      <c r="L23" s="4"/>
    </row>
    <row r="24" spans="1:12" ht="16.5">
      <c r="A24" s="202" t="s">
        <v>137</v>
      </c>
      <c r="B24" s="307" t="str">
        <f t="shared" si="1"/>
        <v>542</v>
      </c>
      <c r="C24" s="308" t="str">
        <f t="shared" si="1"/>
        <v>Medicaments Including Vet. Med.</v>
      </c>
      <c r="D24" s="204">
        <f t="shared" si="1"/>
        <v>3882114</v>
      </c>
      <c r="E24" s="309">
        <f t="shared" si="1"/>
        <v>5993474</v>
      </c>
      <c r="F24" s="4"/>
      <c r="G24" s="4"/>
      <c r="H24" s="340" t="s">
        <v>340</v>
      </c>
      <c r="I24" s="340" t="s">
        <v>341</v>
      </c>
      <c r="J24" s="341">
        <v>3882114</v>
      </c>
      <c r="K24" s="341">
        <v>5993474</v>
      </c>
      <c r="L24" s="4"/>
    </row>
    <row r="25" spans="1:12" ht="16.5">
      <c r="A25" s="202" t="s">
        <v>138</v>
      </c>
      <c r="B25" s="307" t="str">
        <f t="shared" si="1"/>
        <v>591</v>
      </c>
      <c r="C25" s="308" t="str">
        <f t="shared" si="1"/>
        <v>Disinfectants,Insecticides</v>
      </c>
      <c r="D25" s="204">
        <f t="shared" si="1"/>
        <v>3093526</v>
      </c>
      <c r="E25" s="309">
        <f t="shared" si="1"/>
        <v>2678027</v>
      </c>
      <c r="F25" s="4"/>
      <c r="G25" s="4"/>
      <c r="H25" s="340" t="s">
        <v>105</v>
      </c>
      <c r="I25" s="340" t="s">
        <v>342</v>
      </c>
      <c r="J25" s="341">
        <v>3093526</v>
      </c>
      <c r="K25" s="341">
        <v>2678027</v>
      </c>
      <c r="L25" s="4"/>
    </row>
    <row r="26" spans="1:12" ht="16.5">
      <c r="A26" s="205"/>
      <c r="B26" s="307" t="str">
        <f t="shared" si="1"/>
        <v>661</v>
      </c>
      <c r="C26" s="308" t="str">
        <f t="shared" si="1"/>
        <v>Lime, Cement</v>
      </c>
      <c r="D26" s="204">
        <f t="shared" si="1"/>
        <v>5800698</v>
      </c>
      <c r="E26" s="309">
        <f t="shared" si="1"/>
        <v>8681312</v>
      </c>
      <c r="F26" s="4"/>
      <c r="G26" s="4"/>
      <c r="H26" s="340" t="s">
        <v>370</v>
      </c>
      <c r="I26" s="340" t="s">
        <v>371</v>
      </c>
      <c r="J26" s="341">
        <v>5800698</v>
      </c>
      <c r="K26" s="341">
        <v>8681312</v>
      </c>
      <c r="L26" s="4"/>
    </row>
    <row r="27" spans="1:12" ht="16.5">
      <c r="A27" s="205"/>
      <c r="B27" s="307" t="str">
        <f t="shared" si="1"/>
        <v>745</v>
      </c>
      <c r="C27" s="308" t="str">
        <f t="shared" si="1"/>
        <v>Other Non-Electric Machinery</v>
      </c>
      <c r="D27" s="204">
        <f t="shared" si="1"/>
        <v>2445405</v>
      </c>
      <c r="E27" s="309">
        <f t="shared" si="1"/>
        <v>12120</v>
      </c>
      <c r="F27" s="4"/>
      <c r="G27" s="201"/>
      <c r="H27" s="340" t="s">
        <v>353</v>
      </c>
      <c r="I27" s="340" t="s">
        <v>354</v>
      </c>
      <c r="J27" s="341">
        <v>2445405</v>
      </c>
      <c r="K27" s="341">
        <v>12120</v>
      </c>
      <c r="L27" s="4"/>
    </row>
    <row r="28" spans="1:12" ht="16.5">
      <c r="A28" s="205"/>
      <c r="B28" s="307" t="str">
        <f t="shared" si="1"/>
        <v>892</v>
      </c>
      <c r="C28" s="308" t="str">
        <f t="shared" si="1"/>
        <v>Printed Matter</v>
      </c>
      <c r="D28" s="204">
        <f t="shared" si="1"/>
        <v>4325650</v>
      </c>
      <c r="E28" s="309">
        <f t="shared" si="1"/>
        <v>3768826</v>
      </c>
      <c r="F28" s="217"/>
      <c r="G28" s="204"/>
      <c r="H28" s="340" t="s">
        <v>347</v>
      </c>
      <c r="I28" s="340" t="s">
        <v>348</v>
      </c>
      <c r="J28" s="341">
        <v>4325650</v>
      </c>
      <c r="K28" s="341">
        <v>3768826</v>
      </c>
      <c r="L28" s="4"/>
    </row>
    <row r="29" spans="2:12" ht="16.5">
      <c r="B29" s="307" t="str">
        <f t="shared" si="1"/>
        <v>899</v>
      </c>
      <c r="C29" s="308" t="str">
        <f t="shared" si="1"/>
        <v>Misc. Manufactured Articles</v>
      </c>
      <c r="D29" s="204">
        <f t="shared" si="1"/>
        <v>2940396</v>
      </c>
      <c r="E29" s="309">
        <f t="shared" si="1"/>
        <v>5132714</v>
      </c>
      <c r="F29" s="203"/>
      <c r="G29" s="204"/>
      <c r="H29" s="340" t="s">
        <v>440</v>
      </c>
      <c r="I29" s="340" t="s">
        <v>441</v>
      </c>
      <c r="J29" s="341">
        <v>2940396</v>
      </c>
      <c r="K29" s="341">
        <v>5132714</v>
      </c>
      <c r="L29" s="4"/>
    </row>
    <row r="30" spans="1:12" ht="16.5">
      <c r="A30" s="205"/>
      <c r="B30" s="310"/>
      <c r="C30" s="312"/>
      <c r="D30" s="312"/>
      <c r="E30" s="313"/>
      <c r="F30" s="209"/>
      <c r="G30" s="221"/>
      <c r="H30" s="203"/>
      <c r="I30" s="204"/>
      <c r="J30" s="203"/>
      <c r="K30" s="204"/>
      <c r="L30" s="4"/>
    </row>
    <row r="31" spans="1:12" ht="16.5">
      <c r="A31" s="205"/>
      <c r="B31" s="310"/>
      <c r="C31" s="308"/>
      <c r="D31" s="308"/>
      <c r="E31" s="314"/>
      <c r="F31" s="209"/>
      <c r="G31" s="221"/>
      <c r="H31" s="203"/>
      <c r="I31" s="204"/>
      <c r="J31" s="203"/>
      <c r="K31" s="204"/>
      <c r="L31" s="4"/>
    </row>
    <row r="32" spans="1:12" ht="16.5">
      <c r="A32" s="205"/>
      <c r="B32" s="310"/>
      <c r="C32" s="308"/>
      <c r="D32" s="308"/>
      <c r="E32" s="314"/>
      <c r="F32" s="209"/>
      <c r="G32" s="221"/>
      <c r="H32" s="339" t="s">
        <v>182</v>
      </c>
      <c r="I32" s="339" t="s">
        <v>156</v>
      </c>
      <c r="J32" s="339" t="s">
        <v>183</v>
      </c>
      <c r="K32" s="339" t="s">
        <v>184</v>
      </c>
      <c r="L32" s="4"/>
    </row>
    <row r="33" spans="1:12" ht="16.5">
      <c r="A33" s="205"/>
      <c r="B33" s="307" t="str">
        <f aca="true" t="shared" si="2" ref="B33:E42">H33</f>
        <v>112</v>
      </c>
      <c r="C33" s="308" t="str">
        <f t="shared" si="2"/>
        <v>Alcoholic Beverages</v>
      </c>
      <c r="D33" s="204">
        <f t="shared" si="2"/>
        <v>440347</v>
      </c>
      <c r="E33" s="309">
        <f t="shared" si="2"/>
        <v>2687458</v>
      </c>
      <c r="F33" s="209"/>
      <c r="G33" s="221"/>
      <c r="H33" s="340" t="s">
        <v>316</v>
      </c>
      <c r="I33" s="340" t="s">
        <v>317</v>
      </c>
      <c r="J33" s="341">
        <v>440347</v>
      </c>
      <c r="K33" s="341">
        <v>2687458</v>
      </c>
      <c r="L33" s="4"/>
    </row>
    <row r="34" spans="1:12" ht="16.5">
      <c r="A34" s="205"/>
      <c r="B34" s="307" t="str">
        <f t="shared" si="2"/>
        <v>334</v>
      </c>
      <c r="C34" s="308" t="str">
        <f t="shared" si="2"/>
        <v>Petroleum Products Refined</v>
      </c>
      <c r="D34" s="204">
        <f t="shared" si="2"/>
        <v>67553490</v>
      </c>
      <c r="E34" s="309">
        <f t="shared" si="2"/>
        <v>47132972</v>
      </c>
      <c r="F34" s="209"/>
      <c r="G34" s="221"/>
      <c r="H34" s="340" t="s">
        <v>286</v>
      </c>
      <c r="I34" s="340" t="s">
        <v>287</v>
      </c>
      <c r="J34" s="341">
        <v>67553490</v>
      </c>
      <c r="K34" s="341">
        <v>47132972</v>
      </c>
      <c r="L34" s="4"/>
    </row>
    <row r="35" spans="1:12" ht="16.5">
      <c r="A35" s="205"/>
      <c r="B35" s="307" t="str">
        <f t="shared" si="2"/>
        <v>541</v>
      </c>
      <c r="C35" s="308" t="str">
        <f t="shared" si="2"/>
        <v>Medicinal Pharmacy Products</v>
      </c>
      <c r="D35" s="204">
        <f t="shared" si="2"/>
        <v>325346</v>
      </c>
      <c r="E35" s="309">
        <f t="shared" si="2"/>
        <v>408091</v>
      </c>
      <c r="F35" s="209"/>
      <c r="G35" s="221"/>
      <c r="H35" s="340" t="s">
        <v>398</v>
      </c>
      <c r="I35" s="340" t="s">
        <v>399</v>
      </c>
      <c r="J35" s="341">
        <v>325346</v>
      </c>
      <c r="K35" s="341">
        <v>408091</v>
      </c>
      <c r="L35" s="4"/>
    </row>
    <row r="36" spans="1:12" ht="16.5">
      <c r="A36" s="205"/>
      <c r="B36" s="307" t="str">
        <f t="shared" si="2"/>
        <v>542</v>
      </c>
      <c r="C36" s="308" t="str">
        <f t="shared" si="2"/>
        <v>Medicaments Including Vet. Med.</v>
      </c>
      <c r="D36" s="204">
        <f t="shared" si="2"/>
        <v>2830693</v>
      </c>
      <c r="E36" s="309">
        <f t="shared" si="2"/>
        <v>2924069</v>
      </c>
      <c r="F36" s="209"/>
      <c r="G36" s="221"/>
      <c r="H36" s="340" t="s">
        <v>340</v>
      </c>
      <c r="I36" s="340" t="s">
        <v>341</v>
      </c>
      <c r="J36" s="341">
        <v>2830693</v>
      </c>
      <c r="K36" s="341">
        <v>2924069</v>
      </c>
      <c r="L36" s="4"/>
    </row>
    <row r="37" spans="1:12" ht="16.5">
      <c r="A37" s="205"/>
      <c r="B37" s="307" t="str">
        <f t="shared" si="2"/>
        <v>554</v>
      </c>
      <c r="C37" s="308" t="str">
        <f t="shared" si="2"/>
        <v>Soaps, Cleaning Prep.</v>
      </c>
      <c r="D37" s="204">
        <f t="shared" si="2"/>
        <v>688642</v>
      </c>
      <c r="E37" s="309">
        <f t="shared" si="2"/>
        <v>91685</v>
      </c>
      <c r="F37" s="209"/>
      <c r="G37" s="221"/>
      <c r="H37" s="340" t="s">
        <v>103</v>
      </c>
      <c r="I37" s="340" t="s">
        <v>290</v>
      </c>
      <c r="J37" s="341">
        <v>688642</v>
      </c>
      <c r="K37" s="341">
        <v>91685</v>
      </c>
      <c r="L37" s="4"/>
    </row>
    <row r="38" spans="1:12" ht="16.5">
      <c r="A38" s="202" t="s">
        <v>139</v>
      </c>
      <c r="B38" s="307" t="str">
        <f t="shared" si="2"/>
        <v>665</v>
      </c>
      <c r="C38" s="308" t="str">
        <f t="shared" si="2"/>
        <v>Glassware</v>
      </c>
      <c r="D38" s="204">
        <f t="shared" si="2"/>
        <v>303302</v>
      </c>
      <c r="E38" s="309">
        <f t="shared" si="2"/>
        <v>226839</v>
      </c>
      <c r="F38" s="209"/>
      <c r="G38" s="221"/>
      <c r="H38" s="340" t="s">
        <v>402</v>
      </c>
      <c r="I38" s="340" t="s">
        <v>403</v>
      </c>
      <c r="J38" s="341">
        <v>303302</v>
      </c>
      <c r="K38" s="341">
        <v>226839</v>
      </c>
      <c r="L38" s="4"/>
    </row>
    <row r="39" spans="1:12" ht="16.5">
      <c r="A39" s="205"/>
      <c r="B39" s="307" t="str">
        <f t="shared" si="2"/>
        <v>752</v>
      </c>
      <c r="C39" s="308" t="str">
        <f t="shared" si="2"/>
        <v>Data Processing Machines</v>
      </c>
      <c r="D39" s="204">
        <f t="shared" si="2"/>
        <v>564544</v>
      </c>
      <c r="E39" s="309">
        <f t="shared" si="2"/>
        <v>3203</v>
      </c>
      <c r="F39" s="203"/>
      <c r="G39" s="204"/>
      <c r="H39" s="340" t="s">
        <v>269</v>
      </c>
      <c r="I39" s="340" t="s">
        <v>270</v>
      </c>
      <c r="J39" s="341">
        <v>564544</v>
      </c>
      <c r="K39" s="341">
        <v>3203</v>
      </c>
      <c r="L39" s="4"/>
    </row>
    <row r="40" spans="2:12" ht="16.5">
      <c r="B40" s="307" t="str">
        <f t="shared" si="2"/>
        <v>874</v>
      </c>
      <c r="C40" s="308" t="str">
        <f t="shared" si="2"/>
        <v>Measuring Checking Instruments</v>
      </c>
      <c r="D40" s="204">
        <f t="shared" si="2"/>
        <v>1313061</v>
      </c>
      <c r="E40" s="309">
        <f t="shared" si="2"/>
        <v>447615</v>
      </c>
      <c r="F40" s="203"/>
      <c r="G40" s="204"/>
      <c r="H40" s="340" t="s">
        <v>359</v>
      </c>
      <c r="I40" s="340" t="s">
        <v>360</v>
      </c>
      <c r="J40" s="341">
        <v>1313061</v>
      </c>
      <c r="K40" s="341">
        <v>447615</v>
      </c>
      <c r="L40" s="4"/>
    </row>
    <row r="41" spans="1:12" ht="16.5">
      <c r="A41" s="253"/>
      <c r="B41" s="307" t="str">
        <f t="shared" si="2"/>
        <v>885</v>
      </c>
      <c r="C41" s="308" t="str">
        <f t="shared" si="2"/>
        <v>Watches And Clocks</v>
      </c>
      <c r="D41" s="204">
        <f t="shared" si="2"/>
        <v>550179</v>
      </c>
      <c r="E41" s="309">
        <f t="shared" si="2"/>
        <v>2547287</v>
      </c>
      <c r="F41" s="203"/>
      <c r="G41" s="204"/>
      <c r="H41" s="340" t="s">
        <v>414</v>
      </c>
      <c r="I41" s="340" t="s">
        <v>415</v>
      </c>
      <c r="J41" s="341">
        <v>550179</v>
      </c>
      <c r="K41" s="341">
        <v>2547287</v>
      </c>
      <c r="L41" s="4"/>
    </row>
    <row r="42" spans="1:12" ht="16.5">
      <c r="A42" s="254"/>
      <c r="B42" s="315" t="str">
        <f t="shared" si="2"/>
        <v>897</v>
      </c>
      <c r="C42" s="316" t="str">
        <f t="shared" si="2"/>
        <v>Jewellery</v>
      </c>
      <c r="D42" s="317">
        <f t="shared" si="2"/>
        <v>858239</v>
      </c>
      <c r="E42" s="318">
        <f t="shared" si="2"/>
        <v>4287357</v>
      </c>
      <c r="F42" s="203"/>
      <c r="G42" s="204"/>
      <c r="H42" s="340" t="s">
        <v>416</v>
      </c>
      <c r="I42" s="340" t="s">
        <v>417</v>
      </c>
      <c r="J42" s="341">
        <v>858239</v>
      </c>
      <c r="K42" s="341">
        <v>4287357</v>
      </c>
      <c r="L42" s="4"/>
    </row>
    <row r="43" spans="1:10" ht="16.5">
      <c r="A43" s="205"/>
      <c r="B43" s="272"/>
      <c r="C43" s="242"/>
      <c r="D43" s="273"/>
      <c r="E43" s="210"/>
      <c r="F43" s="203"/>
      <c r="G43" s="204"/>
      <c r="H43" s="226"/>
      <c r="I43" s="227"/>
      <c r="J43" s="227"/>
    </row>
    <row r="44" spans="1:10" ht="16.5">
      <c r="A44" s="254"/>
      <c r="B44" s="272"/>
      <c r="C44" s="242"/>
      <c r="D44" s="273"/>
      <c r="E44" s="210"/>
      <c r="F44" s="203"/>
      <c r="G44" s="204"/>
      <c r="H44" s="194"/>
      <c r="I44" s="195"/>
      <c r="J44" s="195"/>
    </row>
    <row r="45" spans="1:10" ht="16.5">
      <c r="A45" s="254"/>
      <c r="B45" s="272"/>
      <c r="C45" s="242"/>
      <c r="D45" s="273"/>
      <c r="E45" s="210"/>
      <c r="F45" s="203"/>
      <c r="G45" s="204"/>
      <c r="H45" s="194"/>
      <c r="I45" s="195"/>
      <c r="J45" s="195"/>
    </row>
    <row r="46" spans="1:10" ht="16.5">
      <c r="A46" s="254"/>
      <c r="B46" s="272"/>
      <c r="C46" s="242"/>
      <c r="D46" s="273"/>
      <c r="E46" s="210"/>
      <c r="F46" s="209"/>
      <c r="G46" s="221"/>
      <c r="H46" s="194"/>
      <c r="I46" s="195"/>
      <c r="J46" s="195"/>
    </row>
    <row r="47" spans="1:10" ht="16.5">
      <c r="A47" s="254"/>
      <c r="B47" s="272"/>
      <c r="C47" s="242"/>
      <c r="D47" s="273"/>
      <c r="E47" s="210"/>
      <c r="F47" s="228"/>
      <c r="G47" s="227"/>
      <c r="H47" s="195"/>
      <c r="I47" s="195"/>
      <c r="J47" s="195"/>
    </row>
    <row r="48" spans="1:10" ht="16.5">
      <c r="A48" s="254"/>
      <c r="B48" s="272"/>
      <c r="C48" s="242"/>
      <c r="D48" s="273"/>
      <c r="E48" s="210"/>
      <c r="F48" s="229"/>
      <c r="G48" s="195"/>
      <c r="H48" s="195"/>
      <c r="I48" s="195"/>
      <c r="J48" s="195"/>
    </row>
    <row r="49" spans="1:10" ht="16.5">
      <c r="A49" s="254"/>
      <c r="B49" s="236"/>
      <c r="C49" s="274"/>
      <c r="D49" s="274"/>
      <c r="E49" s="275"/>
      <c r="F49" s="244"/>
      <c r="G49" s="233"/>
      <c r="H49" s="195"/>
      <c r="I49" s="195"/>
      <c r="J49" s="195"/>
    </row>
    <row r="50" spans="1:10" ht="16.5">
      <c r="A50" s="4"/>
      <c r="B50" s="272"/>
      <c r="C50" s="242"/>
      <c r="D50" s="273"/>
      <c r="E50" s="210"/>
      <c r="F50" s="217"/>
      <c r="G50" s="204"/>
      <c r="H50" s="194"/>
      <c r="I50" s="195"/>
      <c r="J50" s="195"/>
    </row>
    <row r="51" spans="1:10" ht="16.5">
      <c r="A51" s="254"/>
      <c r="B51" s="272"/>
      <c r="C51" s="242"/>
      <c r="D51" s="273"/>
      <c r="E51" s="210"/>
      <c r="F51" s="217"/>
      <c r="G51" s="204"/>
      <c r="H51" s="194"/>
      <c r="I51" s="195"/>
      <c r="J51" s="195"/>
    </row>
    <row r="52" spans="1:10" ht="16.5">
      <c r="A52" s="196"/>
      <c r="B52" s="272"/>
      <c r="C52" s="242"/>
      <c r="D52" s="273"/>
      <c r="E52" s="210"/>
      <c r="F52" s="217"/>
      <c r="G52" s="204"/>
      <c r="H52" s="194"/>
      <c r="I52" s="195"/>
      <c r="J52" s="195"/>
    </row>
    <row r="53" spans="1:10" ht="16.5">
      <c r="A53" s="196"/>
      <c r="B53" s="272"/>
      <c r="C53" s="242"/>
      <c r="D53" s="273"/>
      <c r="E53" s="210"/>
      <c r="F53" s="217"/>
      <c r="G53" s="204"/>
      <c r="H53" s="194"/>
      <c r="I53" s="195"/>
      <c r="J53" s="195"/>
    </row>
    <row r="54" spans="1:10" ht="16.5">
      <c r="A54" s="256"/>
      <c r="B54" s="272"/>
      <c r="C54" s="242"/>
      <c r="D54" s="273"/>
      <c r="E54" s="210"/>
      <c r="F54" s="217"/>
      <c r="G54" s="204"/>
      <c r="H54" s="194"/>
      <c r="I54" s="195"/>
      <c r="J54" s="195"/>
    </row>
    <row r="55" spans="1:10" ht="16.5">
      <c r="A55" s="196"/>
      <c r="B55" s="272"/>
      <c r="C55" s="242"/>
      <c r="D55" s="273"/>
      <c r="E55" s="210"/>
      <c r="F55" s="217"/>
      <c r="G55" s="204"/>
      <c r="H55" s="194"/>
      <c r="I55" s="195"/>
      <c r="J55" s="195"/>
    </row>
    <row r="56" spans="1:10" ht="16.5">
      <c r="A56" s="196"/>
      <c r="B56" s="272"/>
      <c r="C56" s="242"/>
      <c r="D56" s="273"/>
      <c r="E56" s="210"/>
      <c r="F56" s="217"/>
      <c r="G56" s="204"/>
      <c r="H56" s="194"/>
      <c r="I56" s="195"/>
      <c r="J56" s="195"/>
    </row>
    <row r="57" spans="1:10" ht="16.5">
      <c r="A57" s="196"/>
      <c r="B57" s="272"/>
      <c r="C57" s="242"/>
      <c r="D57" s="273"/>
      <c r="E57" s="210"/>
      <c r="F57" s="217"/>
      <c r="G57" s="204"/>
      <c r="H57" s="194"/>
      <c r="I57" s="195"/>
      <c r="J57" s="195"/>
    </row>
    <row r="58" spans="1:10" ht="16.5">
      <c r="A58" s="196"/>
      <c r="B58" s="272"/>
      <c r="C58" s="242"/>
      <c r="D58" s="273"/>
      <c r="E58" s="210"/>
      <c r="F58" s="217"/>
      <c r="G58" s="204"/>
      <c r="H58" s="194"/>
      <c r="I58" s="195"/>
      <c r="J58" s="195"/>
    </row>
    <row r="59" spans="1:10" ht="16.5">
      <c r="A59" s="196"/>
      <c r="B59" s="272"/>
      <c r="C59" s="242"/>
      <c r="D59" s="273"/>
      <c r="E59" s="210"/>
      <c r="F59" s="217"/>
      <c r="G59" s="204"/>
      <c r="H59" s="194"/>
      <c r="I59" s="195"/>
      <c r="J59" s="195"/>
    </row>
    <row r="60" spans="1:10" ht="16.5">
      <c r="A60" s="196"/>
      <c r="B60" s="236"/>
      <c r="C60" s="190"/>
      <c r="D60" s="190"/>
      <c r="E60" s="226"/>
      <c r="F60" s="235"/>
      <c r="G60" s="190"/>
      <c r="H60" s="194"/>
      <c r="I60" s="195"/>
      <c r="J60" s="195"/>
    </row>
    <row r="61" spans="1:10" ht="16.5">
      <c r="A61" s="190"/>
      <c r="B61" s="236"/>
      <c r="C61" s="190"/>
      <c r="D61" s="190"/>
      <c r="E61" s="194"/>
      <c r="F61" s="235"/>
      <c r="G61" s="190"/>
      <c r="H61" s="194"/>
      <c r="I61" s="195"/>
      <c r="J61" s="195"/>
    </row>
    <row r="62" spans="1:10" ht="16.5">
      <c r="A62" s="190"/>
      <c r="B62" s="236"/>
      <c r="C62" s="190"/>
      <c r="D62" s="190"/>
      <c r="E62" s="194"/>
      <c r="F62" s="235"/>
      <c r="G62" s="190"/>
      <c r="H62" s="194"/>
      <c r="I62" s="195"/>
      <c r="J62" s="195"/>
    </row>
    <row r="63" spans="1:10" ht="16.5">
      <c r="A63" s="190"/>
      <c r="B63" s="236"/>
      <c r="C63" s="190"/>
      <c r="D63" s="190"/>
      <c r="E63" s="194"/>
      <c r="F63" s="235"/>
      <c r="G63" s="190"/>
      <c r="H63" s="194"/>
      <c r="I63" s="195"/>
      <c r="J63" s="195"/>
    </row>
    <row r="64" spans="1:10" ht="16.5">
      <c r="A64" s="191"/>
      <c r="B64" s="236"/>
      <c r="C64" s="192"/>
      <c r="D64" s="193"/>
      <c r="E64" s="194"/>
      <c r="F64" s="235"/>
      <c r="G64" s="190"/>
      <c r="H64" s="194"/>
      <c r="I64" s="195"/>
      <c r="J64" s="195"/>
    </row>
    <row r="65" spans="1:10" ht="16.5">
      <c r="A65" s="191"/>
      <c r="B65" s="236"/>
      <c r="C65" s="192"/>
      <c r="D65" s="197"/>
      <c r="E65" s="194"/>
      <c r="F65" s="235"/>
      <c r="G65" s="190"/>
      <c r="H65" s="194"/>
      <c r="I65" s="195"/>
      <c r="J65" s="195"/>
    </row>
    <row r="66" spans="1:10" ht="16.5">
      <c r="A66" s="191"/>
      <c r="B66" s="236"/>
      <c r="C66" s="191"/>
      <c r="D66" s="191"/>
      <c r="E66" s="194"/>
      <c r="F66" s="235"/>
      <c r="G66" s="190"/>
      <c r="H66" s="194"/>
      <c r="I66" s="195"/>
      <c r="J66" s="195"/>
    </row>
    <row r="67" spans="1:10" ht="15">
      <c r="A67" s="237"/>
      <c r="B67" s="238"/>
      <c r="C67" s="237"/>
      <c r="D67" s="237"/>
      <c r="E67" s="239"/>
      <c r="F67" s="235"/>
      <c r="G67" s="190"/>
      <c r="H67" s="194"/>
      <c r="I67" s="195"/>
      <c r="J67" s="195"/>
    </row>
    <row r="68" spans="1:10" ht="16.5">
      <c r="A68" s="201"/>
      <c r="B68" s="236"/>
      <c r="C68" s="4"/>
      <c r="D68" s="201"/>
      <c r="E68" s="190"/>
      <c r="F68" s="240"/>
      <c r="G68" s="190"/>
      <c r="H68" s="194"/>
      <c r="I68" s="195"/>
      <c r="J68" s="195"/>
    </row>
    <row r="69" spans="1:10" ht="15.75">
      <c r="A69" s="4"/>
      <c r="B69" s="241"/>
      <c r="C69" s="242"/>
      <c r="D69" s="243"/>
      <c r="E69" s="226"/>
      <c r="F69" s="244"/>
      <c r="G69" s="227"/>
      <c r="H69" s="195"/>
      <c r="I69" s="195"/>
      <c r="J69" s="195"/>
    </row>
    <row r="70" spans="1:10" ht="16.5">
      <c r="A70" s="205"/>
      <c r="B70" s="241"/>
      <c r="C70" s="242"/>
      <c r="D70" s="243"/>
      <c r="E70" s="194"/>
      <c r="F70" s="244"/>
      <c r="G70" s="195"/>
      <c r="H70" s="195"/>
      <c r="I70" s="195"/>
      <c r="J70" s="195"/>
    </row>
    <row r="71" spans="1:10" ht="15.75">
      <c r="A71" s="208"/>
      <c r="B71" s="241"/>
      <c r="C71" s="242"/>
      <c r="D71" s="243"/>
      <c r="E71" s="194"/>
      <c r="F71" s="244"/>
      <c r="G71" s="195"/>
      <c r="H71" s="195"/>
      <c r="I71" s="195"/>
      <c r="J71" s="195"/>
    </row>
    <row r="72" spans="1:10" ht="15.75">
      <c r="A72" s="208"/>
      <c r="B72" s="241"/>
      <c r="C72" s="242"/>
      <c r="D72" s="243"/>
      <c r="E72" s="194"/>
      <c r="F72" s="244"/>
      <c r="G72" s="195"/>
      <c r="H72" s="195"/>
      <c r="I72" s="195"/>
      <c r="J72" s="195"/>
    </row>
    <row r="73" spans="1:10" ht="16.5">
      <c r="A73" s="205"/>
      <c r="B73" s="241"/>
      <c r="C73" s="242"/>
      <c r="D73" s="243"/>
      <c r="E73" s="194"/>
      <c r="F73" s="244"/>
      <c r="G73" s="195"/>
      <c r="H73" s="195"/>
      <c r="I73" s="195"/>
      <c r="J73" s="195"/>
    </row>
    <row r="74" spans="1:10" ht="16.5">
      <c r="A74" s="245"/>
      <c r="B74" s="241"/>
      <c r="C74" s="242"/>
      <c r="D74" s="243"/>
      <c r="E74" s="194"/>
      <c r="F74" s="244"/>
      <c r="G74" s="195"/>
      <c r="H74" s="195"/>
      <c r="I74" s="195"/>
      <c r="J74" s="195"/>
    </row>
    <row r="75" spans="1:10" ht="16.5">
      <c r="A75" s="245"/>
      <c r="B75" s="241"/>
      <c r="C75" s="242"/>
      <c r="D75" s="243"/>
      <c r="E75" s="194"/>
      <c r="F75" s="244"/>
      <c r="G75" s="195"/>
      <c r="H75" s="195"/>
      <c r="I75" s="195"/>
      <c r="J75" s="195"/>
    </row>
    <row r="76" spans="1:10" ht="15.75">
      <c r="A76" s="4"/>
      <c r="B76" s="241"/>
      <c r="C76" s="242"/>
      <c r="D76" s="243"/>
      <c r="E76" s="194"/>
      <c r="F76" s="244"/>
      <c r="G76" s="195"/>
      <c r="H76" s="195"/>
      <c r="I76" s="195"/>
      <c r="J76" s="195"/>
    </row>
    <row r="77" spans="1:10" ht="15.75">
      <c r="A77" s="208"/>
      <c r="B77" s="241"/>
      <c r="C77" s="242"/>
      <c r="D77" s="243"/>
      <c r="E77" s="194"/>
      <c r="F77" s="244"/>
      <c r="G77" s="195"/>
      <c r="H77" s="195"/>
      <c r="I77" s="195"/>
      <c r="J77" s="195"/>
    </row>
    <row r="78" spans="1:10" ht="15.75">
      <c r="A78" s="208"/>
      <c r="B78" s="241"/>
      <c r="C78" s="242"/>
      <c r="D78" s="243"/>
      <c r="E78" s="194"/>
      <c r="F78" s="244"/>
      <c r="G78" s="195"/>
      <c r="H78" s="195"/>
      <c r="I78" s="195"/>
      <c r="J78" s="195"/>
    </row>
    <row r="79" spans="1:10" ht="15.75">
      <c r="A79" s="208"/>
      <c r="B79" s="246"/>
      <c r="C79" s="242"/>
      <c r="D79" s="247"/>
      <c r="E79" s="194"/>
      <c r="F79" s="244"/>
      <c r="G79" s="195"/>
      <c r="H79" s="195"/>
      <c r="I79" s="195"/>
      <c r="J79" s="195"/>
    </row>
    <row r="80" spans="1:10" ht="15.75">
      <c r="A80" s="4"/>
      <c r="B80" s="241"/>
      <c r="C80" s="242"/>
      <c r="D80" s="243"/>
      <c r="E80" s="194"/>
      <c r="F80" s="244"/>
      <c r="G80" s="195"/>
      <c r="H80" s="195"/>
      <c r="I80" s="195"/>
      <c r="J80" s="195"/>
    </row>
    <row r="81" spans="1:10" ht="16.5">
      <c r="A81" s="205"/>
      <c r="B81" s="241"/>
      <c r="C81" s="242"/>
      <c r="D81" s="243"/>
      <c r="E81" s="194"/>
      <c r="F81" s="244"/>
      <c r="G81" s="195"/>
      <c r="H81" s="195"/>
      <c r="I81" s="195"/>
      <c r="J81" s="195"/>
    </row>
    <row r="82" spans="1:10" ht="16.5">
      <c r="A82" s="205"/>
      <c r="B82" s="241"/>
      <c r="C82" s="242"/>
      <c r="D82" s="243"/>
      <c r="E82" s="194"/>
      <c r="F82" s="244"/>
      <c r="G82" s="195"/>
      <c r="H82" s="195"/>
      <c r="I82" s="195"/>
      <c r="J82" s="195"/>
    </row>
    <row r="83" spans="1:10" ht="16.5">
      <c r="A83" s="205"/>
      <c r="B83" s="241"/>
      <c r="C83" s="242"/>
      <c r="D83" s="243"/>
      <c r="E83" s="194"/>
      <c r="F83" s="244"/>
      <c r="G83" s="195"/>
      <c r="H83" s="195"/>
      <c r="I83" s="195"/>
      <c r="J83" s="195"/>
    </row>
    <row r="84" spans="1:10" ht="16.5">
      <c r="A84" s="248"/>
      <c r="B84" s="241"/>
      <c r="C84" s="242"/>
      <c r="D84" s="243"/>
      <c r="E84" s="194"/>
      <c r="F84" s="244"/>
      <c r="G84" s="195"/>
      <c r="H84" s="195"/>
      <c r="I84" s="195"/>
      <c r="J84" s="195"/>
    </row>
    <row r="85" spans="1:10" ht="16.5">
      <c r="A85" s="205"/>
      <c r="B85" s="241"/>
      <c r="C85" s="242"/>
      <c r="D85" s="243"/>
      <c r="E85" s="194"/>
      <c r="F85" s="244"/>
      <c r="G85" s="195"/>
      <c r="H85" s="195"/>
      <c r="I85" s="195"/>
      <c r="J85" s="195"/>
    </row>
    <row r="86" spans="1:10" ht="16.5">
      <c r="A86" s="205"/>
      <c r="B86" s="241"/>
      <c r="C86" s="242"/>
      <c r="D86" s="243"/>
      <c r="E86" s="194"/>
      <c r="F86" s="244"/>
      <c r="G86" s="195"/>
      <c r="H86" s="195"/>
      <c r="I86" s="195"/>
      <c r="J86" s="195"/>
    </row>
    <row r="87" spans="1:10" ht="16.5">
      <c r="A87" s="205"/>
      <c r="B87" s="241"/>
      <c r="C87" s="242"/>
      <c r="D87" s="243"/>
      <c r="E87" s="194"/>
      <c r="F87" s="244"/>
      <c r="G87" s="195"/>
      <c r="H87" s="195"/>
      <c r="I87" s="195"/>
      <c r="J87" s="195"/>
    </row>
    <row r="88" spans="1:10" ht="16.5">
      <c r="A88" s="205"/>
      <c r="B88" s="241"/>
      <c r="C88" s="242"/>
      <c r="D88" s="243"/>
      <c r="E88" s="194"/>
      <c r="F88" s="244"/>
      <c r="G88" s="195"/>
      <c r="H88" s="195"/>
      <c r="I88" s="195"/>
      <c r="J88" s="195"/>
    </row>
    <row r="89" spans="1:10" ht="16.5">
      <c r="A89" s="205"/>
      <c r="B89" s="241"/>
      <c r="C89" s="242"/>
      <c r="D89" s="243"/>
      <c r="E89" s="194"/>
      <c r="F89" s="244"/>
      <c r="G89" s="195"/>
      <c r="H89" s="195"/>
      <c r="I89" s="195"/>
      <c r="J89" s="195"/>
    </row>
    <row r="90" spans="1:10" ht="16.5">
      <c r="A90" s="205"/>
      <c r="B90" s="246"/>
      <c r="C90" s="249"/>
      <c r="D90" s="250"/>
      <c r="E90" s="194"/>
      <c r="F90" s="244"/>
      <c r="G90" s="195"/>
      <c r="H90" s="195"/>
      <c r="I90" s="195"/>
      <c r="J90" s="195"/>
    </row>
    <row r="91" spans="1:10" ht="15.75">
      <c r="A91" s="4"/>
      <c r="B91" s="246"/>
      <c r="C91" s="242"/>
      <c r="D91" s="247"/>
      <c r="E91" s="194"/>
      <c r="F91" s="244"/>
      <c r="G91" s="195"/>
      <c r="H91" s="195"/>
      <c r="I91" s="195"/>
      <c r="J91" s="195"/>
    </row>
    <row r="92" spans="1:10" ht="15.75">
      <c r="A92" s="4"/>
      <c r="B92" s="251"/>
      <c r="C92" s="242"/>
      <c r="D92" s="252"/>
      <c r="E92" s="194"/>
      <c r="F92" s="244"/>
      <c r="G92" s="195"/>
      <c r="H92" s="195"/>
      <c r="I92" s="195"/>
      <c r="J92" s="195"/>
    </row>
    <row r="93" spans="1:10" ht="15.75">
      <c r="A93" s="253"/>
      <c r="B93" s="251"/>
      <c r="C93" s="242"/>
      <c r="D93" s="252"/>
      <c r="E93" s="194"/>
      <c r="F93" s="244"/>
      <c r="G93" s="195"/>
      <c r="H93" s="195"/>
      <c r="I93" s="195"/>
      <c r="J93" s="195"/>
    </row>
    <row r="94" spans="1:10" ht="15.75">
      <c r="A94" s="254"/>
      <c r="B94" s="251"/>
      <c r="C94" s="242"/>
      <c r="D94" s="252"/>
      <c r="E94" s="194"/>
      <c r="F94" s="244"/>
      <c r="G94" s="195"/>
      <c r="H94" s="195"/>
      <c r="I94" s="195"/>
      <c r="J94" s="195"/>
    </row>
    <row r="95" spans="1:10" ht="15.75">
      <c r="A95" s="254"/>
      <c r="B95" s="251"/>
      <c r="C95" s="242"/>
      <c r="D95" s="252"/>
      <c r="E95" s="194"/>
      <c r="F95" s="244"/>
      <c r="G95" s="195"/>
      <c r="H95" s="195"/>
      <c r="I95" s="195"/>
      <c r="J95" s="195"/>
    </row>
    <row r="96" spans="1:10" ht="16.5">
      <c r="A96" s="205"/>
      <c r="B96" s="251"/>
      <c r="C96" s="242"/>
      <c r="D96" s="252"/>
      <c r="E96" s="194"/>
      <c r="F96" s="244"/>
      <c r="G96" s="195"/>
      <c r="H96" s="195"/>
      <c r="I96" s="195"/>
      <c r="J96" s="195"/>
    </row>
    <row r="97" spans="1:10" ht="15.75">
      <c r="A97" s="254"/>
      <c r="B97" s="251"/>
      <c r="C97" s="242"/>
      <c r="D97" s="252"/>
      <c r="E97" s="194"/>
      <c r="F97" s="244"/>
      <c r="G97" s="195"/>
      <c r="H97" s="195"/>
      <c r="I97" s="195"/>
      <c r="J97" s="195"/>
    </row>
    <row r="98" spans="1:10" ht="15.75">
      <c r="A98" s="254"/>
      <c r="B98" s="251"/>
      <c r="C98" s="242"/>
      <c r="D98" s="252"/>
      <c r="E98" s="194"/>
      <c r="F98" s="244"/>
      <c r="G98" s="195"/>
      <c r="H98" s="195"/>
      <c r="I98" s="195"/>
      <c r="J98" s="195"/>
    </row>
    <row r="99" spans="1:10" ht="15.75">
      <c r="A99" s="254"/>
      <c r="B99" s="251"/>
      <c r="C99" s="242"/>
      <c r="D99" s="252"/>
      <c r="E99" s="194"/>
      <c r="F99" s="244"/>
      <c r="G99" s="195"/>
      <c r="H99" s="195"/>
      <c r="I99" s="195"/>
      <c r="J99" s="195"/>
    </row>
    <row r="100" spans="1:10" ht="15.75">
      <c r="A100" s="254"/>
      <c r="B100" s="251"/>
      <c r="C100" s="242"/>
      <c r="D100" s="252"/>
      <c r="E100" s="194"/>
      <c r="F100" s="244"/>
      <c r="G100" s="195"/>
      <c r="H100" s="195"/>
      <c r="I100" s="195"/>
      <c r="J100" s="195"/>
    </row>
    <row r="101" spans="1:10" ht="15.75">
      <c r="A101" s="254"/>
      <c r="B101" s="251"/>
      <c r="C101" s="242"/>
      <c r="D101" s="252"/>
      <c r="E101" s="194"/>
      <c r="F101" s="244"/>
      <c r="G101" s="195"/>
      <c r="H101" s="195"/>
      <c r="I101" s="195"/>
      <c r="J101" s="195"/>
    </row>
    <row r="102" spans="1:10" ht="15.75">
      <c r="A102" s="254"/>
      <c r="B102" s="246"/>
      <c r="C102" s="255"/>
      <c r="D102" s="243"/>
      <c r="E102" s="194"/>
      <c r="F102" s="244"/>
      <c r="G102" s="195"/>
      <c r="H102" s="195"/>
      <c r="I102" s="195"/>
      <c r="J102" s="195"/>
    </row>
    <row r="103" spans="1:10" ht="15.75">
      <c r="A103" s="4"/>
      <c r="B103" s="251"/>
      <c r="C103" s="242"/>
      <c r="D103" s="252"/>
      <c r="E103" s="194"/>
      <c r="F103" s="244"/>
      <c r="G103" s="195"/>
      <c r="H103" s="195"/>
      <c r="I103" s="195"/>
      <c r="J103" s="195"/>
    </row>
    <row r="104" spans="1:10" ht="15.75">
      <c r="A104" s="254"/>
      <c r="B104" s="251"/>
      <c r="C104" s="242"/>
      <c r="D104" s="252"/>
      <c r="E104" s="194"/>
      <c r="F104" s="244"/>
      <c r="G104" s="195"/>
      <c r="H104" s="195"/>
      <c r="I104" s="195"/>
      <c r="J104" s="195"/>
    </row>
    <row r="105" spans="1:10" ht="15.75">
      <c r="A105" s="196"/>
      <c r="B105" s="251"/>
      <c r="C105" s="242"/>
      <c r="D105" s="252"/>
      <c r="E105" s="194"/>
      <c r="F105" s="244"/>
      <c r="G105" s="195"/>
      <c r="H105" s="195"/>
      <c r="I105" s="195"/>
      <c r="J105" s="195"/>
    </row>
    <row r="106" spans="1:10" ht="15.75">
      <c r="A106" s="196"/>
      <c r="B106" s="251"/>
      <c r="C106" s="242"/>
      <c r="D106" s="252"/>
      <c r="E106" s="194"/>
      <c r="F106" s="244"/>
      <c r="G106" s="195"/>
      <c r="H106" s="195"/>
      <c r="I106" s="195"/>
      <c r="J106" s="195"/>
    </row>
    <row r="107" spans="1:10" ht="16.5">
      <c r="A107" s="256"/>
      <c r="B107" s="251"/>
      <c r="C107" s="242"/>
      <c r="D107" s="252"/>
      <c r="E107" s="194"/>
      <c r="F107" s="244"/>
      <c r="G107" s="195"/>
      <c r="H107" s="195"/>
      <c r="I107" s="195"/>
      <c r="J107" s="195"/>
    </row>
    <row r="108" spans="1:10" ht="15.75">
      <c r="A108" s="196"/>
      <c r="B108" s="251"/>
      <c r="C108" s="242"/>
      <c r="D108" s="252"/>
      <c r="E108" s="194"/>
      <c r="F108" s="244"/>
      <c r="G108" s="195"/>
      <c r="H108" s="195"/>
      <c r="I108" s="195"/>
      <c r="J108" s="195"/>
    </row>
    <row r="109" spans="1:10" ht="15.75">
      <c r="A109" s="196"/>
      <c r="B109" s="251"/>
      <c r="C109" s="242"/>
      <c r="D109" s="252"/>
      <c r="E109" s="194"/>
      <c r="F109" s="244"/>
      <c r="G109" s="195"/>
      <c r="H109" s="195"/>
      <c r="I109" s="195"/>
      <c r="J109" s="195"/>
    </row>
    <row r="110" spans="1:10" ht="15.75">
      <c r="A110" s="196"/>
      <c r="B110" s="251"/>
      <c r="C110" s="242"/>
      <c r="D110" s="252"/>
      <c r="E110" s="194"/>
      <c r="F110" s="244"/>
      <c r="G110" s="195"/>
      <c r="H110" s="195"/>
      <c r="I110" s="195"/>
      <c r="J110" s="195"/>
    </row>
    <row r="111" spans="1:10" ht="15.75">
      <c r="A111" s="196"/>
      <c r="B111" s="251"/>
      <c r="C111" s="242"/>
      <c r="D111" s="252"/>
      <c r="E111" s="194"/>
      <c r="F111" s="244"/>
      <c r="G111" s="195"/>
      <c r="H111" s="195"/>
      <c r="I111" s="195"/>
      <c r="J111" s="195"/>
    </row>
    <row r="112" spans="1:10" ht="15.75">
      <c r="A112" s="196"/>
      <c r="B112" s="251"/>
      <c r="C112" s="242"/>
      <c r="D112" s="252"/>
      <c r="E112" s="194"/>
      <c r="F112" s="244"/>
      <c r="G112" s="195"/>
      <c r="H112" s="195"/>
      <c r="I112" s="195"/>
      <c r="J112" s="195"/>
    </row>
    <row r="113" spans="1:10" ht="15.75">
      <c r="A113" s="4"/>
      <c r="B113" s="249"/>
      <c r="C113" s="249"/>
      <c r="D113" s="257"/>
      <c r="E113" s="194"/>
      <c r="F113" s="244"/>
      <c r="G113" s="195"/>
      <c r="H113" s="195"/>
      <c r="I113" s="195"/>
      <c r="J113" s="195"/>
    </row>
    <row r="114" spans="1:10" ht="15.75">
      <c r="A114" s="4"/>
      <c r="B114" s="251"/>
      <c r="C114" s="258"/>
      <c r="D114" s="259"/>
      <c r="E114" s="194"/>
      <c r="F114" s="244"/>
      <c r="G114" s="195"/>
      <c r="H114" s="195"/>
      <c r="I114" s="195"/>
      <c r="J114" s="195"/>
    </row>
    <row r="115" spans="1:10" ht="15.75">
      <c r="A115" s="4"/>
      <c r="B115" s="251"/>
      <c r="C115" s="258"/>
      <c r="D115" s="259"/>
      <c r="E115" s="194"/>
      <c r="F115" s="244"/>
      <c r="G115" s="195"/>
      <c r="H115" s="195"/>
      <c r="I115" s="195"/>
      <c r="J115" s="195"/>
    </row>
    <row r="116" spans="1:10" ht="15.75">
      <c r="A116" s="4"/>
      <c r="B116" s="251"/>
      <c r="C116" s="258"/>
      <c r="D116" s="259"/>
      <c r="E116" s="194"/>
      <c r="F116" s="244"/>
      <c r="G116" s="195"/>
      <c r="H116" s="195"/>
      <c r="I116" s="195"/>
      <c r="J116" s="195"/>
    </row>
    <row r="117" spans="1:10" ht="15.75">
      <c r="A117" s="4"/>
      <c r="B117" s="251"/>
      <c r="C117" s="258"/>
      <c r="D117" s="259"/>
      <c r="E117" s="194"/>
      <c r="F117" s="244"/>
      <c r="G117" s="195"/>
      <c r="H117" s="195"/>
      <c r="I117" s="195"/>
      <c r="J117" s="195"/>
    </row>
    <row r="118" spans="1:10" ht="16.5">
      <c r="A118" s="192"/>
      <c r="B118" s="251"/>
      <c r="C118" s="258"/>
      <c r="D118" s="259"/>
      <c r="E118" s="194"/>
      <c r="F118" s="244"/>
      <c r="G118" s="195"/>
      <c r="H118" s="195"/>
      <c r="I118" s="195"/>
      <c r="J118" s="195"/>
    </row>
    <row r="119" spans="1:10" ht="15.75">
      <c r="A119" s="4"/>
      <c r="B119" s="251"/>
      <c r="C119" s="258"/>
      <c r="D119" s="259"/>
      <c r="E119" s="194"/>
      <c r="F119" s="244"/>
      <c r="G119" s="195"/>
      <c r="H119" s="195"/>
      <c r="I119" s="195"/>
      <c r="J119" s="195"/>
    </row>
    <row r="120" spans="1:10" ht="15.75">
      <c r="A120" s="4"/>
      <c r="B120" s="251"/>
      <c r="C120" s="258"/>
      <c r="D120" s="259"/>
      <c r="E120" s="194"/>
      <c r="F120" s="244"/>
      <c r="G120" s="195"/>
      <c r="H120" s="195"/>
      <c r="I120" s="195"/>
      <c r="J120" s="195"/>
    </row>
    <row r="121" spans="1:10" ht="15.75">
      <c r="A121" s="4"/>
      <c r="B121" s="251"/>
      <c r="C121" s="258"/>
      <c r="D121" s="259"/>
      <c r="E121" s="194"/>
      <c r="F121" s="244"/>
      <c r="G121" s="195"/>
      <c r="H121" s="195"/>
      <c r="I121" s="195"/>
      <c r="J121" s="195"/>
    </row>
    <row r="122" spans="1:10" ht="15.75">
      <c r="A122" s="4"/>
      <c r="B122" s="251"/>
      <c r="C122" s="258"/>
      <c r="D122" s="259"/>
      <c r="E122" s="194"/>
      <c r="F122" s="244"/>
      <c r="G122" s="195"/>
      <c r="H122" s="195"/>
      <c r="I122" s="195"/>
      <c r="J122" s="195"/>
    </row>
    <row r="123" spans="1:10" ht="15.75">
      <c r="A123" s="4"/>
      <c r="B123" s="251"/>
      <c r="C123" s="258"/>
      <c r="D123" s="259"/>
      <c r="E123" s="194"/>
      <c r="F123" s="244"/>
      <c r="G123" s="195"/>
      <c r="H123" s="195"/>
      <c r="I123" s="195"/>
      <c r="J123" s="195"/>
    </row>
    <row r="124" spans="1:10" ht="12.75">
      <c r="A124" s="4"/>
      <c r="B124" s="4"/>
      <c r="C124" s="4"/>
      <c r="D124" s="4"/>
      <c r="E124" s="194"/>
      <c r="F124" s="244"/>
      <c r="G124" s="195"/>
      <c r="H124" s="195"/>
      <c r="I124" s="195"/>
      <c r="J124" s="195"/>
    </row>
    <row r="125" spans="1:10" ht="12.75">
      <c r="A125" s="4"/>
      <c r="B125" s="4"/>
      <c r="C125" s="4"/>
      <c r="D125" s="4"/>
      <c r="E125" s="194"/>
      <c r="F125" s="244"/>
      <c r="G125" s="195"/>
      <c r="H125" s="195"/>
      <c r="I125" s="195"/>
      <c r="J125" s="195"/>
    </row>
    <row r="126" spans="1:10" ht="12.75">
      <c r="A126" s="4"/>
      <c r="B126" s="4"/>
      <c r="C126" s="4"/>
      <c r="D126" s="4"/>
      <c r="E126" s="194"/>
      <c r="F126" s="244"/>
      <c r="G126" s="195"/>
      <c r="H126" s="195"/>
      <c r="I126" s="195"/>
      <c r="J126" s="195"/>
    </row>
    <row r="127" spans="1:10" ht="12.75">
      <c r="A127" s="4"/>
      <c r="B127" s="4"/>
      <c r="C127" s="4"/>
      <c r="D127" s="4"/>
      <c r="E127" s="194"/>
      <c r="F127" s="244"/>
      <c r="G127" s="195"/>
      <c r="H127" s="195"/>
      <c r="I127" s="195"/>
      <c r="J127" s="195"/>
    </row>
    <row r="128" spans="1:10" ht="12.75">
      <c r="A128" s="4"/>
      <c r="B128" s="4"/>
      <c r="C128" s="4"/>
      <c r="D128" s="4"/>
      <c r="E128" s="194"/>
      <c r="F128" s="244"/>
      <c r="G128" s="195"/>
      <c r="H128" s="195"/>
      <c r="I128" s="195"/>
      <c r="J128" s="195"/>
    </row>
    <row r="129" spans="1:10" ht="12.75">
      <c r="A129" s="4"/>
      <c r="B129" s="4"/>
      <c r="C129" s="4"/>
      <c r="D129" s="4"/>
      <c r="E129" s="194"/>
      <c r="F129" s="244"/>
      <c r="G129" s="195"/>
      <c r="H129" s="195"/>
      <c r="I129" s="195"/>
      <c r="J129" s="195"/>
    </row>
    <row r="130" spans="1:10" ht="12.75">
      <c r="A130" s="4"/>
      <c r="B130" s="4"/>
      <c r="C130" s="4"/>
      <c r="D130" s="4"/>
      <c r="E130" s="194"/>
      <c r="F130" s="244"/>
      <c r="G130" s="195"/>
      <c r="H130" s="195"/>
      <c r="I130" s="195"/>
      <c r="J130" s="195"/>
    </row>
    <row r="131" spans="1:10" ht="15">
      <c r="A131" s="191"/>
      <c r="B131" s="4"/>
      <c r="C131" s="192"/>
      <c r="D131" s="193"/>
      <c r="E131" s="194"/>
      <c r="F131" s="244"/>
      <c r="G131" s="195"/>
      <c r="H131" s="195"/>
      <c r="I131" s="195"/>
      <c r="J131" s="195"/>
    </row>
    <row r="132" spans="1:10" ht="15">
      <c r="A132" s="191"/>
      <c r="B132" s="4"/>
      <c r="C132" s="192"/>
      <c r="D132" s="197"/>
      <c r="E132" s="239"/>
      <c r="F132" s="244"/>
      <c r="G132" s="195"/>
      <c r="H132" s="195"/>
      <c r="I132" s="195"/>
      <c r="J132" s="195"/>
    </row>
    <row r="133" spans="1:10" ht="13.5">
      <c r="A133" s="191"/>
      <c r="B133" s="4"/>
      <c r="C133" s="191"/>
      <c r="D133" s="191"/>
      <c r="E133" s="190"/>
      <c r="F133" s="229"/>
      <c r="G133" s="195"/>
      <c r="H133" s="195"/>
      <c r="I133" s="195"/>
      <c r="J133" s="195"/>
    </row>
    <row r="134" spans="1:10" ht="15">
      <c r="A134" s="237"/>
      <c r="B134" s="260"/>
      <c r="C134" s="237"/>
      <c r="D134" s="237"/>
      <c r="E134" s="190"/>
      <c r="F134" s="229"/>
      <c r="G134" s="195"/>
      <c r="H134" s="195"/>
      <c r="I134" s="195"/>
      <c r="J134" s="195"/>
    </row>
    <row r="135" spans="1:10" ht="13.5">
      <c r="A135" s="201"/>
      <c r="B135" s="4"/>
      <c r="C135" s="4"/>
      <c r="D135" s="201"/>
      <c r="E135" s="226"/>
      <c r="F135" s="244"/>
      <c r="G135" s="195"/>
      <c r="H135" s="195"/>
      <c r="I135" s="195"/>
      <c r="J135" s="195"/>
    </row>
    <row r="136" spans="1:10" ht="16.5">
      <c r="A136" s="208"/>
      <c r="B136" s="4"/>
      <c r="C136" s="203"/>
      <c r="D136" s="204"/>
      <c r="E136" s="194"/>
      <c r="F136" s="244"/>
      <c r="G136" s="195"/>
      <c r="H136" s="195"/>
      <c r="I136" s="195"/>
      <c r="J136" s="195"/>
    </row>
    <row r="137" spans="1:10" ht="15.75">
      <c r="A137" s="208"/>
      <c r="B137" s="251"/>
      <c r="C137" s="258"/>
      <c r="D137" s="259"/>
      <c r="E137" s="194"/>
      <c r="F137" s="244"/>
      <c r="G137" s="195"/>
      <c r="H137" s="195"/>
      <c r="I137" s="195"/>
      <c r="J137" s="195"/>
    </row>
    <row r="138" spans="1:10" ht="15.75">
      <c r="A138" s="208"/>
      <c r="B138" s="251"/>
      <c r="C138" s="258"/>
      <c r="D138" s="259"/>
      <c r="E138" s="194"/>
      <c r="F138" s="244"/>
      <c r="G138" s="195"/>
      <c r="H138" s="195"/>
      <c r="I138" s="195"/>
      <c r="J138" s="195"/>
    </row>
    <row r="139" spans="1:10" ht="15.75">
      <c r="A139" s="4"/>
      <c r="B139" s="251"/>
      <c r="C139" s="258"/>
      <c r="D139" s="259"/>
      <c r="E139" s="194"/>
      <c r="F139" s="244"/>
      <c r="G139" s="195"/>
      <c r="H139" s="195"/>
      <c r="I139" s="195"/>
      <c r="J139" s="195"/>
    </row>
    <row r="140" spans="1:10" ht="15.75">
      <c r="A140" s="208"/>
      <c r="B140" s="251"/>
      <c r="C140" s="258"/>
      <c r="D140" s="259"/>
      <c r="E140" s="194"/>
      <c r="F140" s="244"/>
      <c r="G140" s="195"/>
      <c r="H140" s="195"/>
      <c r="I140" s="195"/>
      <c r="J140" s="195"/>
    </row>
    <row r="141" spans="1:10" ht="16.5">
      <c r="A141" s="205"/>
      <c r="B141" s="251"/>
      <c r="C141" s="258"/>
      <c r="D141" s="259"/>
      <c r="E141" s="194"/>
      <c r="F141" s="244"/>
      <c r="G141" s="195"/>
      <c r="H141" s="195"/>
      <c r="I141" s="195"/>
      <c r="J141" s="195"/>
    </row>
    <row r="142" spans="1:10" ht="15.75">
      <c r="A142" s="208"/>
      <c r="B142" s="251"/>
      <c r="C142" s="258"/>
      <c r="D142" s="259"/>
      <c r="E142" s="194"/>
      <c r="F142" s="244"/>
      <c r="G142" s="195"/>
      <c r="H142" s="195"/>
      <c r="I142" s="195"/>
      <c r="J142" s="195"/>
    </row>
    <row r="143" spans="1:10" ht="15.75">
      <c r="A143" s="208"/>
      <c r="B143" s="251"/>
      <c r="C143" s="258"/>
      <c r="D143" s="259"/>
      <c r="E143" s="194"/>
      <c r="F143" s="244"/>
      <c r="G143" s="195"/>
      <c r="H143" s="195"/>
      <c r="I143" s="195"/>
      <c r="J143" s="195"/>
    </row>
    <row r="144" spans="1:10" ht="16.5">
      <c r="A144" s="248"/>
      <c r="B144" s="251"/>
      <c r="C144" s="258"/>
      <c r="D144" s="259"/>
      <c r="E144" s="194"/>
      <c r="F144" s="244"/>
      <c r="G144" s="195"/>
      <c r="H144" s="195"/>
      <c r="I144" s="195"/>
      <c r="J144" s="195"/>
    </row>
    <row r="145" spans="1:10" ht="15.75">
      <c r="A145" s="4"/>
      <c r="B145" s="251"/>
      <c r="C145" s="258"/>
      <c r="D145" s="259"/>
      <c r="E145" s="194"/>
      <c r="F145" s="244"/>
      <c r="G145" s="195"/>
      <c r="H145" s="195"/>
      <c r="I145" s="195"/>
      <c r="J145" s="195"/>
    </row>
    <row r="146" spans="1:10" ht="16.5">
      <c r="A146" s="205"/>
      <c r="B146" s="251"/>
      <c r="C146" s="258"/>
      <c r="D146" s="259"/>
      <c r="E146" s="194"/>
      <c r="F146" s="244"/>
      <c r="G146" s="195"/>
      <c r="H146" s="195"/>
      <c r="I146" s="195"/>
      <c r="J146" s="195"/>
    </row>
    <row r="147" spans="1:10" ht="16.5">
      <c r="A147" s="205"/>
      <c r="B147" s="251"/>
      <c r="C147" s="261"/>
      <c r="D147" s="243"/>
      <c r="E147" s="194"/>
      <c r="F147" s="244"/>
      <c r="G147" s="195"/>
      <c r="H147" s="195"/>
      <c r="I147" s="195"/>
      <c r="J147" s="195"/>
    </row>
    <row r="148" spans="1:10" ht="16.5">
      <c r="A148" s="205"/>
      <c r="B148" s="251"/>
      <c r="C148" s="258"/>
      <c r="D148" s="259"/>
      <c r="E148" s="194"/>
      <c r="F148" s="244"/>
      <c r="G148" s="195"/>
      <c r="H148" s="195"/>
      <c r="I148" s="195"/>
      <c r="J148" s="195"/>
    </row>
    <row r="149" spans="1:10" ht="15.75">
      <c r="A149" s="4"/>
      <c r="B149" s="251"/>
      <c r="C149" s="258"/>
      <c r="D149" s="259"/>
      <c r="E149" s="194"/>
      <c r="F149" s="244"/>
      <c r="G149" s="195"/>
      <c r="H149" s="195"/>
      <c r="I149" s="195"/>
      <c r="J149" s="195"/>
    </row>
    <row r="150" spans="1:10" ht="15.75">
      <c r="A150" s="253"/>
      <c r="B150" s="251"/>
      <c r="C150" s="258"/>
      <c r="D150" s="259"/>
      <c r="E150" s="194"/>
      <c r="F150" s="244"/>
      <c r="G150" s="195"/>
      <c r="H150" s="195"/>
      <c r="I150" s="195"/>
      <c r="J150" s="195"/>
    </row>
    <row r="151" spans="1:10" ht="15.75">
      <c r="A151" s="254"/>
      <c r="B151" s="251"/>
      <c r="C151" s="258"/>
      <c r="D151" s="259"/>
      <c r="E151" s="194"/>
      <c r="F151" s="244"/>
      <c r="G151" s="195"/>
      <c r="H151" s="195"/>
      <c r="I151" s="195"/>
      <c r="J151" s="195"/>
    </row>
    <row r="152" spans="1:10" ht="16.5">
      <c r="A152" s="256"/>
      <c r="B152" s="251"/>
      <c r="C152" s="258"/>
      <c r="D152" s="259"/>
      <c r="E152" s="194"/>
      <c r="F152" s="244"/>
      <c r="G152" s="195"/>
      <c r="H152" s="195"/>
      <c r="I152" s="195"/>
      <c r="J152" s="195"/>
    </row>
    <row r="153" spans="1:10" ht="16.5">
      <c r="A153" s="205"/>
      <c r="B153" s="251"/>
      <c r="C153" s="258"/>
      <c r="D153" s="259"/>
      <c r="E153" s="194"/>
      <c r="F153" s="244"/>
      <c r="G153" s="195"/>
      <c r="H153" s="195"/>
      <c r="I153" s="195"/>
      <c r="J153" s="195"/>
    </row>
    <row r="154" spans="1:10" ht="15.75">
      <c r="A154" s="254"/>
      <c r="B154" s="251"/>
      <c r="C154" s="258"/>
      <c r="D154" s="259"/>
      <c r="E154" s="194"/>
      <c r="F154" s="244"/>
      <c r="G154" s="195"/>
      <c r="H154" s="195"/>
      <c r="I154" s="195"/>
      <c r="J154" s="195"/>
    </row>
    <row r="155" spans="1:10" ht="15.75">
      <c r="A155" s="254"/>
      <c r="B155" s="251"/>
      <c r="C155" s="258"/>
      <c r="D155" s="259"/>
      <c r="E155" s="194"/>
      <c r="F155" s="244"/>
      <c r="G155" s="195"/>
      <c r="H155" s="195"/>
      <c r="I155" s="195"/>
      <c r="J155" s="195"/>
    </row>
    <row r="156" spans="1:10" ht="15.75">
      <c r="A156" s="254"/>
      <c r="B156" s="251"/>
      <c r="C156" s="258"/>
      <c r="D156" s="259"/>
      <c r="E156" s="194"/>
      <c r="F156" s="244"/>
      <c r="G156" s="195"/>
      <c r="H156" s="195"/>
      <c r="I156" s="195"/>
      <c r="J156" s="195"/>
    </row>
    <row r="157" spans="1:10" ht="15.75">
      <c r="A157" s="254"/>
      <c r="B157" s="251"/>
      <c r="C157" s="258"/>
      <c r="D157" s="259"/>
      <c r="E157" s="194"/>
      <c r="F157" s="244"/>
      <c r="G157" s="195"/>
      <c r="H157" s="195"/>
      <c r="I157" s="195"/>
      <c r="J157" s="195"/>
    </row>
    <row r="158" spans="1:10" ht="15.75">
      <c r="A158" s="254"/>
      <c r="B158" s="246"/>
      <c r="C158" s="242"/>
      <c r="D158" s="252"/>
      <c r="E158" s="194"/>
      <c r="F158" s="244"/>
      <c r="G158" s="195"/>
      <c r="H158" s="195"/>
      <c r="I158" s="195"/>
      <c r="J158" s="195"/>
    </row>
    <row r="159" spans="1:10" ht="15.75">
      <c r="A159" s="254"/>
      <c r="B159" s="246"/>
      <c r="C159" s="255"/>
      <c r="D159" s="243"/>
      <c r="E159" s="194"/>
      <c r="F159" s="244"/>
      <c r="G159" s="195"/>
      <c r="H159" s="195"/>
      <c r="I159" s="195"/>
      <c r="J159" s="195"/>
    </row>
    <row r="160" spans="1:10" ht="15.75">
      <c r="A160" s="4"/>
      <c r="B160" s="251"/>
      <c r="C160" s="261"/>
      <c r="D160" s="243"/>
      <c r="E160" s="194"/>
      <c r="F160" s="244"/>
      <c r="G160" s="195"/>
      <c r="H160" s="195"/>
      <c r="I160" s="195"/>
      <c r="J160" s="195"/>
    </row>
    <row r="161" spans="1:10" ht="15.75">
      <c r="A161" s="254"/>
      <c r="B161" s="251"/>
      <c r="C161" s="261"/>
      <c r="D161" s="243"/>
      <c r="E161" s="194"/>
      <c r="F161" s="244"/>
      <c r="G161" s="195"/>
      <c r="H161" s="195"/>
      <c r="I161" s="195"/>
      <c r="J161" s="195"/>
    </row>
    <row r="162" spans="1:10" ht="15.75">
      <c r="A162" s="196"/>
      <c r="B162" s="251"/>
      <c r="C162" s="261"/>
      <c r="D162" s="243"/>
      <c r="E162" s="194"/>
      <c r="F162" s="244"/>
      <c r="G162" s="195"/>
      <c r="H162" s="195"/>
      <c r="I162" s="195"/>
      <c r="J162" s="195"/>
    </row>
    <row r="163" spans="1:10" ht="15.75">
      <c r="A163" s="196"/>
      <c r="B163" s="251"/>
      <c r="C163" s="261"/>
      <c r="D163" s="243"/>
      <c r="E163" s="194"/>
      <c r="F163" s="244"/>
      <c r="G163" s="195"/>
      <c r="H163" s="195"/>
      <c r="I163" s="195"/>
      <c r="J163" s="195"/>
    </row>
    <row r="164" spans="1:10" ht="16.5">
      <c r="A164" s="256"/>
      <c r="B164" s="251"/>
      <c r="C164" s="261"/>
      <c r="D164" s="243"/>
      <c r="E164" s="194"/>
      <c r="F164" s="244"/>
      <c r="G164" s="195"/>
      <c r="H164" s="195"/>
      <c r="I164" s="195"/>
      <c r="J164" s="195"/>
    </row>
    <row r="165" spans="1:10" ht="15.75">
      <c r="A165" s="196"/>
      <c r="B165" s="251"/>
      <c r="C165" s="261"/>
      <c r="D165" s="243"/>
      <c r="E165" s="194"/>
      <c r="F165" s="244"/>
      <c r="G165" s="195"/>
      <c r="H165" s="195"/>
      <c r="I165" s="195"/>
      <c r="J165" s="195"/>
    </row>
    <row r="166" spans="1:10" ht="15.75">
      <c r="A166" s="196"/>
      <c r="B166" s="251"/>
      <c r="C166" s="261"/>
      <c r="D166" s="243"/>
      <c r="E166" s="194"/>
      <c r="F166" s="244"/>
      <c r="G166" s="195"/>
      <c r="H166" s="195"/>
      <c r="I166" s="195"/>
      <c r="J166" s="195"/>
    </row>
    <row r="167" spans="1:10" ht="15.75">
      <c r="A167" s="196"/>
      <c r="B167" s="251"/>
      <c r="C167" s="261"/>
      <c r="D167" s="243"/>
      <c r="E167" s="194"/>
      <c r="F167" s="244"/>
      <c r="G167" s="195"/>
      <c r="H167" s="195"/>
      <c r="I167" s="195"/>
      <c r="J167" s="195"/>
    </row>
    <row r="168" spans="1:10" ht="15.75">
      <c r="A168" s="196"/>
      <c r="B168" s="251"/>
      <c r="C168" s="261"/>
      <c r="D168" s="243"/>
      <c r="E168" s="194"/>
      <c r="F168" s="244"/>
      <c r="G168" s="195"/>
      <c r="H168" s="195"/>
      <c r="I168" s="195"/>
      <c r="J168" s="195"/>
    </row>
    <row r="169" spans="1:10" ht="15.75">
      <c r="A169" s="196"/>
      <c r="B169" s="251"/>
      <c r="C169" s="261"/>
      <c r="D169" s="243"/>
      <c r="E169" s="194"/>
      <c r="F169" s="244"/>
      <c r="G169" s="195"/>
      <c r="H169" s="195"/>
      <c r="I169" s="195"/>
      <c r="J169" s="195"/>
    </row>
    <row r="170" spans="1:10" ht="15.75">
      <c r="A170" s="4"/>
      <c r="B170" s="246"/>
      <c r="C170" s="249"/>
      <c r="D170" s="257"/>
      <c r="E170" s="194"/>
      <c r="F170" s="244"/>
      <c r="G170" s="195"/>
      <c r="H170" s="195"/>
      <c r="I170" s="195"/>
      <c r="J170" s="195"/>
    </row>
    <row r="171" spans="1:10" ht="16.5">
      <c r="A171" s="192"/>
      <c r="B171" s="251"/>
      <c r="C171" s="258"/>
      <c r="D171" s="259"/>
      <c r="E171" s="194"/>
      <c r="F171" s="244"/>
      <c r="G171" s="195"/>
      <c r="H171" s="195"/>
      <c r="I171" s="195"/>
      <c r="J171" s="195"/>
    </row>
    <row r="172" spans="1:10" ht="16.5">
      <c r="A172" s="192"/>
      <c r="B172" s="251"/>
      <c r="C172" s="258"/>
      <c r="D172" s="259"/>
      <c r="E172" s="194"/>
      <c r="F172" s="244"/>
      <c r="G172" s="195"/>
      <c r="H172" s="195"/>
      <c r="I172" s="195"/>
      <c r="J172" s="195"/>
    </row>
    <row r="173" spans="1:10" ht="15.75">
      <c r="A173" s="4"/>
      <c r="B173" s="246"/>
      <c r="C173" s="249"/>
      <c r="D173" s="257"/>
      <c r="E173" s="194"/>
      <c r="F173" s="244"/>
      <c r="G173" s="195"/>
      <c r="H173" s="195"/>
      <c r="I173" s="195"/>
      <c r="J173" s="195"/>
    </row>
    <row r="174" spans="1:10" ht="15.75">
      <c r="A174" s="4"/>
      <c r="B174" s="251"/>
      <c r="C174" s="258"/>
      <c r="D174" s="259"/>
      <c r="E174" s="194"/>
      <c r="F174" s="244"/>
      <c r="G174" s="195"/>
      <c r="H174" s="195"/>
      <c r="I174" s="195"/>
      <c r="J174" s="195"/>
    </row>
    <row r="175" spans="1:10" ht="15.75">
      <c r="A175" s="4"/>
      <c r="B175" s="251"/>
      <c r="C175" s="258"/>
      <c r="D175" s="259"/>
      <c r="E175" s="194"/>
      <c r="F175" s="244"/>
      <c r="G175" s="195"/>
      <c r="H175" s="195"/>
      <c r="I175" s="195"/>
      <c r="J175" s="195"/>
    </row>
    <row r="176" spans="1:10" ht="16.5">
      <c r="A176" s="192"/>
      <c r="B176" s="251"/>
      <c r="C176" s="258"/>
      <c r="D176" s="259"/>
      <c r="E176" s="194"/>
      <c r="F176" s="244"/>
      <c r="G176" s="195"/>
      <c r="H176" s="195"/>
      <c r="I176" s="195"/>
      <c r="J176" s="195"/>
    </row>
    <row r="177" spans="1:10" ht="15.75">
      <c r="A177" s="4"/>
      <c r="B177" s="251"/>
      <c r="C177" s="258"/>
      <c r="D177" s="259"/>
      <c r="E177" s="194"/>
      <c r="F177" s="244"/>
      <c r="G177" s="195"/>
      <c r="H177" s="195"/>
      <c r="I177" s="195"/>
      <c r="J177" s="195"/>
    </row>
    <row r="178" spans="1:10" ht="15.75">
      <c r="A178" s="4"/>
      <c r="B178" s="251"/>
      <c r="C178" s="258"/>
      <c r="D178" s="259"/>
      <c r="E178" s="194"/>
      <c r="F178" s="244"/>
      <c r="G178" s="195"/>
      <c r="H178" s="195"/>
      <c r="I178" s="195"/>
      <c r="J178" s="195"/>
    </row>
    <row r="179" spans="1:10" ht="12.75">
      <c r="A179" s="4"/>
      <c r="B179" s="4"/>
      <c r="C179" s="4"/>
      <c r="D179" s="4"/>
      <c r="E179" s="194"/>
      <c r="F179" s="244"/>
      <c r="G179" s="195"/>
      <c r="H179" s="195"/>
      <c r="I179" s="195"/>
      <c r="J179" s="195"/>
    </row>
    <row r="180" spans="1:10" ht="12.75">
      <c r="A180" s="4"/>
      <c r="B180" s="4"/>
      <c r="C180" s="4"/>
      <c r="D180" s="4"/>
      <c r="E180" s="194"/>
      <c r="F180" s="244"/>
      <c r="G180" s="195"/>
      <c r="H180" s="195"/>
      <c r="I180" s="195"/>
      <c r="J180" s="195"/>
    </row>
    <row r="181" spans="1:10" ht="12.75">
      <c r="A181" s="4"/>
      <c r="B181" s="4"/>
      <c r="C181" s="4"/>
      <c r="D181" s="4"/>
      <c r="E181" s="194"/>
      <c r="F181" s="244"/>
      <c r="G181" s="195"/>
      <c r="H181" s="195"/>
      <c r="I181" s="195"/>
      <c r="J181" s="195"/>
    </row>
    <row r="182" spans="1:10" ht="12.75">
      <c r="A182" s="4"/>
      <c r="B182" s="4"/>
      <c r="C182" s="4"/>
      <c r="D182" s="4"/>
      <c r="E182" s="194"/>
      <c r="F182" s="244"/>
      <c r="G182" s="195"/>
      <c r="H182" s="195"/>
      <c r="I182" s="195"/>
      <c r="J182" s="195"/>
    </row>
    <row r="183" spans="1:10" ht="12.75">
      <c r="A183" s="4"/>
      <c r="B183" s="4"/>
      <c r="C183" s="4"/>
      <c r="D183" s="4"/>
      <c r="E183" s="194"/>
      <c r="F183" s="244"/>
      <c r="G183" s="195"/>
      <c r="H183" s="195"/>
      <c r="I183" s="195"/>
      <c r="J183" s="195"/>
    </row>
    <row r="184" spans="1:10" ht="12.75">
      <c r="A184" s="4"/>
      <c r="B184" s="4"/>
      <c r="C184" s="4"/>
      <c r="D184" s="4"/>
      <c r="E184" s="194"/>
      <c r="F184" s="244"/>
      <c r="G184" s="195"/>
      <c r="H184" s="195"/>
      <c r="I184" s="195"/>
      <c r="J184" s="195"/>
    </row>
    <row r="185" spans="1:10" ht="12.75">
      <c r="A185" s="4"/>
      <c r="B185" s="4"/>
      <c r="C185" s="4"/>
      <c r="D185" s="4"/>
      <c r="E185" s="194"/>
      <c r="F185" s="244"/>
      <c r="G185" s="195"/>
      <c r="H185" s="195"/>
      <c r="I185" s="195"/>
      <c r="J185" s="195"/>
    </row>
    <row r="186" spans="1:10" ht="12.75">
      <c r="A186" s="4"/>
      <c r="B186" s="4"/>
      <c r="C186" s="4"/>
      <c r="D186" s="4"/>
      <c r="E186" s="194"/>
      <c r="F186" s="244"/>
      <c r="G186" s="195"/>
      <c r="H186" s="195"/>
      <c r="I186" s="195"/>
      <c r="J186" s="195"/>
    </row>
    <row r="187" spans="1:10" ht="12.75">
      <c r="A187" s="4"/>
      <c r="B187" s="4"/>
      <c r="C187" s="4"/>
      <c r="D187" s="4"/>
      <c r="E187" s="194"/>
      <c r="F187" s="244"/>
      <c r="G187" s="195"/>
      <c r="H187" s="195"/>
      <c r="I187" s="195"/>
      <c r="J187" s="195"/>
    </row>
    <row r="188" spans="1:10" ht="12.75">
      <c r="A188" s="4"/>
      <c r="B188" s="4"/>
      <c r="C188" s="4"/>
      <c r="D188" s="4"/>
      <c r="E188" s="194"/>
      <c r="F188" s="244"/>
      <c r="G188" s="195"/>
      <c r="H188" s="195"/>
      <c r="I188" s="195"/>
      <c r="J188" s="195"/>
    </row>
    <row r="189" spans="1:10" ht="12.75">
      <c r="A189" s="4"/>
      <c r="B189" s="4"/>
      <c r="C189" s="4"/>
      <c r="D189" s="4"/>
      <c r="E189" s="194"/>
      <c r="F189" s="244"/>
      <c r="G189" s="195"/>
      <c r="H189" s="195"/>
      <c r="I189" s="195"/>
      <c r="J189" s="195"/>
    </row>
    <row r="190" spans="1:10" ht="12.75">
      <c r="A190" s="4"/>
      <c r="B190" s="4"/>
      <c r="C190" s="4"/>
      <c r="D190" s="4"/>
      <c r="E190" s="194"/>
      <c r="F190" s="244"/>
      <c r="G190" s="195"/>
      <c r="H190" s="195"/>
      <c r="I190" s="195"/>
      <c r="J190" s="195"/>
    </row>
    <row r="191" spans="5:10" ht="12.75">
      <c r="E191" s="194"/>
      <c r="F191" s="244"/>
      <c r="G191" s="195"/>
      <c r="H191" s="195"/>
      <c r="I191" s="195"/>
      <c r="J191" s="195"/>
    </row>
    <row r="192" spans="5:10" ht="12.75">
      <c r="E192" s="194"/>
      <c r="F192" s="244"/>
      <c r="G192" s="195"/>
      <c r="H192" s="195"/>
      <c r="I192" s="195"/>
      <c r="J192" s="195"/>
    </row>
    <row r="193" spans="5:10" ht="12.75">
      <c r="E193" s="194"/>
      <c r="F193" s="244"/>
      <c r="G193" s="195"/>
      <c r="H193" s="195"/>
      <c r="I193" s="195"/>
      <c r="J193" s="195"/>
    </row>
    <row r="194" spans="5:10" ht="12.75">
      <c r="E194" s="194"/>
      <c r="F194" s="244"/>
      <c r="G194" s="195"/>
      <c r="H194" s="195"/>
      <c r="I194" s="195"/>
      <c r="J194" s="195"/>
    </row>
    <row r="195" spans="5:10" ht="12.75">
      <c r="E195" s="194"/>
      <c r="F195" s="244"/>
      <c r="G195" s="195"/>
      <c r="H195" s="195"/>
      <c r="I195" s="195"/>
      <c r="J195" s="195"/>
    </row>
    <row r="196" spans="5:10" ht="12.75">
      <c r="E196" s="194"/>
      <c r="F196" s="244"/>
      <c r="G196" s="195"/>
      <c r="H196" s="195"/>
      <c r="I196" s="195"/>
      <c r="J196" s="195"/>
    </row>
    <row r="197" spans="5:10" ht="12.75">
      <c r="E197" s="194"/>
      <c r="F197" s="244"/>
      <c r="G197" s="195"/>
      <c r="H197" s="195"/>
      <c r="I197" s="195"/>
      <c r="J197" s="195"/>
    </row>
    <row r="198" spans="5:10" ht="12.75">
      <c r="E198" s="194"/>
      <c r="F198" s="244"/>
      <c r="G198" s="195"/>
      <c r="H198" s="195"/>
      <c r="I198" s="195"/>
      <c r="J198" s="195"/>
    </row>
    <row r="199" spans="5:10" ht="12.75">
      <c r="E199" s="194"/>
      <c r="F199" s="244"/>
      <c r="G199" s="195"/>
      <c r="H199" s="195"/>
      <c r="I199" s="195"/>
      <c r="J199" s="195"/>
    </row>
    <row r="200" spans="5:10" ht="12.75">
      <c r="E200" s="194"/>
      <c r="F200" s="244"/>
      <c r="G200" s="195"/>
      <c r="H200" s="195"/>
      <c r="I200" s="195"/>
      <c r="J200" s="195"/>
    </row>
    <row r="201" spans="5:10" ht="12.75">
      <c r="E201" s="194"/>
      <c r="F201" s="244"/>
      <c r="G201" s="195"/>
      <c r="H201" s="195"/>
      <c r="I201" s="195"/>
      <c r="J201" s="195"/>
    </row>
    <row r="202" spans="5:10" ht="12.75">
      <c r="E202" s="194"/>
      <c r="F202" s="244"/>
      <c r="G202" s="195"/>
      <c r="H202" s="195"/>
      <c r="I202" s="195"/>
      <c r="J202" s="195"/>
    </row>
    <row r="203" spans="5:10" ht="12.75">
      <c r="E203" s="194"/>
      <c r="F203" s="244"/>
      <c r="G203" s="195"/>
      <c r="H203" s="195"/>
      <c r="I203" s="195"/>
      <c r="J203" s="195"/>
    </row>
    <row r="204" spans="5:10" ht="12.75">
      <c r="E204" s="194"/>
      <c r="F204" s="244"/>
      <c r="G204" s="195"/>
      <c r="H204" s="195"/>
      <c r="I204" s="195"/>
      <c r="J204" s="195"/>
    </row>
    <row r="205" spans="5:10" ht="12.75">
      <c r="E205" s="194"/>
      <c r="F205" s="244"/>
      <c r="G205" s="195"/>
      <c r="H205" s="195"/>
      <c r="I205" s="195"/>
      <c r="J205" s="195"/>
    </row>
    <row r="206" spans="5:10" ht="12.75">
      <c r="E206" s="194"/>
      <c r="F206" s="244"/>
      <c r="G206" s="195"/>
      <c r="H206" s="195"/>
      <c r="I206" s="195"/>
      <c r="J206" s="195"/>
    </row>
    <row r="207" spans="5:10" ht="12.75">
      <c r="E207" s="194"/>
      <c r="F207" s="244"/>
      <c r="G207" s="195"/>
      <c r="H207" s="195"/>
      <c r="I207" s="195"/>
      <c r="J207" s="195"/>
    </row>
    <row r="208" spans="5:10" ht="12.75">
      <c r="E208" s="194"/>
      <c r="F208" s="244"/>
      <c r="G208" s="195"/>
      <c r="H208" s="195"/>
      <c r="I208" s="195"/>
      <c r="J208" s="195"/>
    </row>
    <row r="209" spans="5:10" ht="12.75">
      <c r="E209" s="194"/>
      <c r="F209" s="244"/>
      <c r="G209" s="195"/>
      <c r="H209" s="195"/>
      <c r="I209" s="195"/>
      <c r="J209" s="195"/>
    </row>
    <row r="210" spans="5:10" ht="12.75">
      <c r="E210" s="194"/>
      <c r="F210" s="244"/>
      <c r="G210" s="195"/>
      <c r="H210" s="195"/>
      <c r="I210" s="195"/>
      <c r="J210" s="195"/>
    </row>
    <row r="211" spans="5:10" ht="12.75">
      <c r="E211" s="194"/>
      <c r="F211" s="244"/>
      <c r="G211" s="195"/>
      <c r="H211" s="195"/>
      <c r="I211" s="195"/>
      <c r="J211" s="195"/>
    </row>
    <row r="212" spans="5:10" ht="12.75">
      <c r="E212" s="194"/>
      <c r="F212" s="244"/>
      <c r="G212" s="195"/>
      <c r="H212" s="195"/>
      <c r="I212" s="195"/>
      <c r="J212" s="195"/>
    </row>
    <row r="213" spans="5:10" ht="12.75">
      <c r="E213" s="194"/>
      <c r="F213" s="244"/>
      <c r="G213" s="195"/>
      <c r="H213" s="195"/>
      <c r="I213" s="195"/>
      <c r="J213" s="195"/>
    </row>
    <row r="214" spans="5:10" ht="12.75">
      <c r="E214" s="194"/>
      <c r="F214" s="244"/>
      <c r="G214" s="195"/>
      <c r="H214" s="195"/>
      <c r="I214" s="195"/>
      <c r="J214" s="195"/>
    </row>
    <row r="215" spans="5:10" ht="12.75">
      <c r="E215" s="194"/>
      <c r="F215" s="244"/>
      <c r="G215" s="195"/>
      <c r="H215" s="195"/>
      <c r="I215" s="195"/>
      <c r="J215" s="195"/>
    </row>
    <row r="216" spans="5:10" ht="12.75">
      <c r="E216" s="194"/>
      <c r="F216" s="244"/>
      <c r="G216" s="195"/>
      <c r="H216" s="195"/>
      <c r="I216" s="195"/>
      <c r="J216" s="195"/>
    </row>
    <row r="217" spans="5:10" ht="12.75">
      <c r="E217" s="194"/>
      <c r="F217" s="244"/>
      <c r="G217" s="195"/>
      <c r="H217" s="195"/>
      <c r="I217" s="195"/>
      <c r="J217" s="195"/>
    </row>
    <row r="218" spans="5:10" ht="12.75">
      <c r="E218" s="194"/>
      <c r="F218" s="244"/>
      <c r="G218" s="195"/>
      <c r="H218" s="195"/>
      <c r="I218" s="195"/>
      <c r="J218" s="195"/>
    </row>
    <row r="219" spans="5:10" ht="12.75">
      <c r="E219" s="194"/>
      <c r="F219" s="244"/>
      <c r="G219" s="195"/>
      <c r="H219" s="195"/>
      <c r="I219" s="195"/>
      <c r="J219" s="195"/>
    </row>
    <row r="220" spans="5:10" ht="12.75">
      <c r="E220" s="194"/>
      <c r="F220" s="244"/>
      <c r="G220" s="195"/>
      <c r="H220" s="195"/>
      <c r="I220" s="195"/>
      <c r="J220" s="195"/>
    </row>
    <row r="221" spans="5:10" ht="12.75">
      <c r="E221" s="194"/>
      <c r="F221" s="244"/>
      <c r="G221" s="195"/>
      <c r="H221" s="195"/>
      <c r="I221" s="195"/>
      <c r="J221" s="195"/>
    </row>
    <row r="222" spans="5:10" ht="12.75">
      <c r="E222" s="194"/>
      <c r="F222" s="244"/>
      <c r="G222" s="195"/>
      <c r="H222" s="195"/>
      <c r="I222" s="195"/>
      <c r="J222" s="195"/>
    </row>
    <row r="223" spans="5:10" ht="12.75">
      <c r="E223" s="194"/>
      <c r="F223" s="244"/>
      <c r="G223" s="195"/>
      <c r="H223" s="195"/>
      <c r="I223" s="195"/>
      <c r="J223" s="195"/>
    </row>
    <row r="224" ht="12.75">
      <c r="E224" s="19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spans="2:4" ht="16.5">
      <c r="B240" s="254"/>
      <c r="C240" s="203"/>
      <c r="D240" s="204"/>
    </row>
    <row r="241" spans="2:4" ht="16.5">
      <c r="B241" s="196"/>
      <c r="C241" s="203"/>
      <c r="D241" s="204"/>
    </row>
    <row r="242" spans="2:4" ht="16.5">
      <c r="B242" s="196"/>
      <c r="C242" s="203"/>
      <c r="D242" s="204"/>
    </row>
    <row r="243" spans="2:4" ht="16.5">
      <c r="B243" s="256"/>
      <c r="C243" s="203"/>
      <c r="D243" s="204"/>
    </row>
    <row r="244" spans="2:4" ht="16.5">
      <c r="B244" s="196"/>
      <c r="C244" s="203"/>
      <c r="D244" s="204"/>
    </row>
    <row r="245" spans="2:4" ht="16.5">
      <c r="B245" s="196"/>
      <c r="C245" s="203"/>
      <c r="D245" s="204"/>
    </row>
    <row r="246" spans="2:4" ht="16.5">
      <c r="B246" s="196"/>
      <c r="C246" s="203"/>
      <c r="D246" s="204"/>
    </row>
    <row r="247" spans="2:4" ht="16.5">
      <c r="B247" s="196"/>
      <c r="C247" s="203"/>
      <c r="D247" s="204"/>
    </row>
    <row r="248" spans="2:4" ht="16.5">
      <c r="B248" s="196"/>
      <c r="C248" s="203"/>
      <c r="D248" s="204"/>
    </row>
  </sheetData>
  <mergeCells count="2">
    <mergeCell ref="A2:E2"/>
    <mergeCell ref="A1:E1"/>
  </mergeCells>
  <printOptions/>
  <pageMargins left="0.75" right="0.75" top="1" bottom="1" header="0.5" footer="0.5"/>
  <pageSetup horizontalDpi="600" verticalDpi="600" orientation="portrait" paperSize="122" scale="85" r:id="rId1"/>
  <headerFooter alignWithMargins="0">
    <oddHeader>&amp;C&amp;"Book Antiqua,Regular"-24-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 topLeftCell="A3">
      <selection activeCell="E28" sqref="E28:H35"/>
    </sheetView>
  </sheetViews>
  <sheetFormatPr defaultColWidth="9.140625" defaultRowHeight="12.75"/>
  <cols>
    <col min="2" max="2" width="41.00390625" style="0" bestFit="1" customWidth="1"/>
    <col min="3" max="3" width="15.00390625" style="0" customWidth="1"/>
    <col min="4" max="5" width="12.28125" style="0" customWidth="1"/>
    <col min="6" max="6" width="33.57421875" style="0" customWidth="1"/>
    <col min="7" max="7" width="16.8515625" style="0" customWidth="1"/>
    <col min="8" max="8" width="16.57421875" style="0" customWidth="1"/>
  </cols>
  <sheetData>
    <row r="1" ht="12.75">
      <c r="A1" s="291"/>
    </row>
    <row r="2" spans="2:8" ht="15">
      <c r="B2" s="277" t="s">
        <v>140</v>
      </c>
      <c r="C2" s="202">
        <f>'Table 1'!$N$1</f>
        <v>2020</v>
      </c>
      <c r="D2" s="202"/>
      <c r="E2" s="277"/>
      <c r="F2" s="277" t="s">
        <v>141</v>
      </c>
      <c r="G2" s="202">
        <f>'Table 1'!$N$1</f>
        <v>2020</v>
      </c>
      <c r="H2" s="202"/>
    </row>
    <row r="3" spans="1:7" ht="15">
      <c r="A3" s="339" t="s">
        <v>153</v>
      </c>
      <c r="B3" s="339" t="s">
        <v>156</v>
      </c>
      <c r="C3" s="339" t="s">
        <v>167</v>
      </c>
      <c r="D3" s="278"/>
      <c r="E3" s="339" t="s">
        <v>153</v>
      </c>
      <c r="F3" s="339" t="s">
        <v>156</v>
      </c>
      <c r="G3" s="339" t="s">
        <v>167</v>
      </c>
    </row>
    <row r="4" spans="1:7" ht="15">
      <c r="A4" s="340" t="s">
        <v>442</v>
      </c>
      <c r="B4" s="340" t="s">
        <v>443</v>
      </c>
      <c r="C4" s="341">
        <v>9351015</v>
      </c>
      <c r="D4" s="278"/>
      <c r="E4" s="340" t="s">
        <v>461</v>
      </c>
      <c r="F4" s="340" t="s">
        <v>462</v>
      </c>
      <c r="G4" s="341">
        <v>1843885</v>
      </c>
    </row>
    <row r="5" spans="1:7" ht="15">
      <c r="A5" s="340" t="s">
        <v>444</v>
      </c>
      <c r="B5" s="340" t="s">
        <v>445</v>
      </c>
      <c r="C5" s="341">
        <v>7709811</v>
      </c>
      <c r="D5" s="278"/>
      <c r="E5" s="340" t="s">
        <v>444</v>
      </c>
      <c r="F5" s="340" t="s">
        <v>445</v>
      </c>
      <c r="G5" s="341">
        <v>1827901</v>
      </c>
    </row>
    <row r="6" spans="1:7" ht="15">
      <c r="A6" s="340" t="s">
        <v>446</v>
      </c>
      <c r="B6" s="340" t="s">
        <v>447</v>
      </c>
      <c r="C6" s="341">
        <v>8583512</v>
      </c>
      <c r="D6" s="278"/>
      <c r="E6" s="340" t="s">
        <v>446</v>
      </c>
      <c r="F6" s="340" t="s">
        <v>447</v>
      </c>
      <c r="G6" s="341">
        <v>7679418</v>
      </c>
    </row>
    <row r="7" spans="1:7" ht="15">
      <c r="A7" s="340" t="s">
        <v>448</v>
      </c>
      <c r="B7" s="340" t="s">
        <v>449</v>
      </c>
      <c r="C7" s="341">
        <v>64702562</v>
      </c>
      <c r="D7" s="278"/>
      <c r="E7" s="340" t="s">
        <v>448</v>
      </c>
      <c r="F7" s="340" t="s">
        <v>449</v>
      </c>
      <c r="G7" s="341">
        <v>7501944</v>
      </c>
    </row>
    <row r="8" spans="1:7" ht="15">
      <c r="A8" s="340" t="s">
        <v>450</v>
      </c>
      <c r="B8" s="340" t="s">
        <v>451</v>
      </c>
      <c r="C8" s="341">
        <v>9213142</v>
      </c>
      <c r="D8" s="278"/>
      <c r="E8" s="340" t="s">
        <v>463</v>
      </c>
      <c r="F8" s="340" t="s">
        <v>464</v>
      </c>
      <c r="G8" s="341">
        <v>2297017</v>
      </c>
    </row>
    <row r="9" spans="1:7" ht="15">
      <c r="A9" s="340" t="s">
        <v>452</v>
      </c>
      <c r="B9" s="340" t="s">
        <v>453</v>
      </c>
      <c r="C9" s="341">
        <v>9025514</v>
      </c>
      <c r="D9" s="278"/>
      <c r="E9" s="340" t="s">
        <v>465</v>
      </c>
      <c r="F9" s="340" t="s">
        <v>466</v>
      </c>
      <c r="G9" s="341">
        <v>3454137</v>
      </c>
    </row>
    <row r="10" spans="1:7" ht="15">
      <c r="A10" s="340" t="s">
        <v>454</v>
      </c>
      <c r="B10" s="340" t="s">
        <v>455</v>
      </c>
      <c r="C10" s="341">
        <v>9863059</v>
      </c>
      <c r="D10" s="278"/>
      <c r="E10" s="340" t="s">
        <v>467</v>
      </c>
      <c r="F10" s="340" t="s">
        <v>468</v>
      </c>
      <c r="G10" s="341">
        <v>2206678</v>
      </c>
    </row>
    <row r="11" spans="1:7" ht="15">
      <c r="A11" s="340" t="s">
        <v>456</v>
      </c>
      <c r="B11" s="340" t="s">
        <v>457</v>
      </c>
      <c r="C11" s="341">
        <v>21859729</v>
      </c>
      <c r="D11" s="278"/>
      <c r="E11" s="340" t="s">
        <v>452</v>
      </c>
      <c r="F11" s="340" t="s">
        <v>453</v>
      </c>
      <c r="G11" s="341">
        <v>2600665</v>
      </c>
    </row>
    <row r="12" spans="1:7" ht="15">
      <c r="A12" s="340" t="s">
        <v>458</v>
      </c>
      <c r="B12" s="340" t="s">
        <v>204</v>
      </c>
      <c r="C12" s="341">
        <v>9112530</v>
      </c>
      <c r="D12" s="278"/>
      <c r="E12" s="340" t="s">
        <v>458</v>
      </c>
      <c r="F12" s="340" t="s">
        <v>204</v>
      </c>
      <c r="G12" s="341">
        <v>4188020</v>
      </c>
    </row>
    <row r="13" spans="1:7" ht="15">
      <c r="A13" s="340" t="s">
        <v>459</v>
      </c>
      <c r="B13" s="340" t="s">
        <v>460</v>
      </c>
      <c r="C13" s="341">
        <v>118661432</v>
      </c>
      <c r="D13" s="278"/>
      <c r="E13" s="340" t="s">
        <v>459</v>
      </c>
      <c r="F13" s="340" t="s">
        <v>460</v>
      </c>
      <c r="G13" s="341">
        <v>13049610</v>
      </c>
    </row>
    <row r="14" spans="2:7" ht="15">
      <c r="B14" s="277"/>
      <c r="C14" s="319"/>
      <c r="D14" s="278"/>
      <c r="E14" s="278"/>
      <c r="F14" s="277"/>
      <c r="G14" s="319"/>
    </row>
    <row r="15" spans="2:6" ht="13.5">
      <c r="B15" s="278"/>
      <c r="C15" s="278"/>
      <c r="D15" s="278"/>
      <c r="E15" s="278"/>
      <c r="F15" s="278"/>
    </row>
    <row r="16" spans="2:8" ht="15">
      <c r="B16" s="277" t="s">
        <v>142</v>
      </c>
      <c r="C16" s="202">
        <f>'Table 1'!$N$1</f>
        <v>2020</v>
      </c>
      <c r="D16" s="202">
        <f>'Table 1'!$O$1</f>
        <v>2019</v>
      </c>
      <c r="E16" s="277"/>
      <c r="F16" s="277" t="s">
        <v>143</v>
      </c>
      <c r="G16" s="202">
        <f>'Table 1'!$N$1</f>
        <v>2020</v>
      </c>
      <c r="H16" s="202">
        <f>'Table 1'!$O$1</f>
        <v>2019</v>
      </c>
    </row>
    <row r="17" spans="1:8" ht="15">
      <c r="A17" s="339" t="s">
        <v>154</v>
      </c>
      <c r="B17" s="339" t="s">
        <v>168</v>
      </c>
      <c r="C17" s="339" t="s">
        <v>165</v>
      </c>
      <c r="D17" s="339" t="s">
        <v>166</v>
      </c>
      <c r="E17" s="339" t="s">
        <v>154</v>
      </c>
      <c r="F17" s="339" t="s">
        <v>168</v>
      </c>
      <c r="G17" s="339" t="s">
        <v>165</v>
      </c>
      <c r="H17" s="339" t="s">
        <v>166</v>
      </c>
    </row>
    <row r="18" spans="1:8" ht="15">
      <c r="A18" s="340" t="s">
        <v>221</v>
      </c>
      <c r="B18" s="340" t="s">
        <v>38</v>
      </c>
      <c r="C18" s="341">
        <v>11705944</v>
      </c>
      <c r="D18" s="341">
        <v>13356812</v>
      </c>
      <c r="E18" s="340" t="s">
        <v>209</v>
      </c>
      <c r="F18" s="340" t="s">
        <v>39</v>
      </c>
      <c r="G18" s="341">
        <v>2860298</v>
      </c>
      <c r="H18" s="341">
        <v>2564685</v>
      </c>
    </row>
    <row r="19" spans="1:8" ht="15">
      <c r="A19" s="340" t="s">
        <v>222</v>
      </c>
      <c r="B19" s="340" t="s">
        <v>41</v>
      </c>
      <c r="C19" s="341">
        <v>10468603</v>
      </c>
      <c r="D19" s="341">
        <v>6400557</v>
      </c>
      <c r="E19" s="340" t="s">
        <v>230</v>
      </c>
      <c r="F19" s="340" t="s">
        <v>72</v>
      </c>
      <c r="G19" s="341">
        <v>3628461</v>
      </c>
      <c r="H19" s="341">
        <v>4891213</v>
      </c>
    </row>
    <row r="20" spans="1:8" ht="15">
      <c r="A20" s="340" t="s">
        <v>293</v>
      </c>
      <c r="B20" s="340" t="s">
        <v>294</v>
      </c>
      <c r="C20" s="341">
        <v>28049378</v>
      </c>
      <c r="D20" s="341">
        <v>14918678</v>
      </c>
      <c r="E20" s="340" t="s">
        <v>232</v>
      </c>
      <c r="F20" s="340" t="s">
        <v>75</v>
      </c>
      <c r="G20" s="341">
        <v>10071258</v>
      </c>
      <c r="H20" s="341">
        <v>3370577</v>
      </c>
    </row>
    <row r="21" spans="1:8" ht="15">
      <c r="A21" s="340" t="s">
        <v>223</v>
      </c>
      <c r="B21" s="340" t="s">
        <v>43</v>
      </c>
      <c r="C21" s="341">
        <v>7839105</v>
      </c>
      <c r="D21" s="341">
        <v>13404808</v>
      </c>
      <c r="E21" s="340" t="s">
        <v>235</v>
      </c>
      <c r="F21" s="340" t="s">
        <v>76</v>
      </c>
      <c r="G21" s="341">
        <v>2170544</v>
      </c>
      <c r="H21" s="341">
        <v>2409972</v>
      </c>
    </row>
    <row r="22" spans="1:8" ht="15">
      <c r="A22" s="340" t="s">
        <v>239</v>
      </c>
      <c r="B22" s="340" t="s">
        <v>240</v>
      </c>
      <c r="C22" s="341">
        <v>52673435</v>
      </c>
      <c r="D22" s="341">
        <v>38652165</v>
      </c>
      <c r="E22" s="340" t="s">
        <v>239</v>
      </c>
      <c r="F22" s="340" t="s">
        <v>240</v>
      </c>
      <c r="G22" s="341">
        <v>3688272</v>
      </c>
      <c r="H22" s="341">
        <v>13029077</v>
      </c>
    </row>
    <row r="23" spans="1:8" ht="15">
      <c r="A23" s="340" t="s">
        <v>224</v>
      </c>
      <c r="B23" s="340" t="s">
        <v>42</v>
      </c>
      <c r="C23" s="341">
        <v>98429990</v>
      </c>
      <c r="D23" s="341">
        <v>74530876</v>
      </c>
      <c r="E23" s="340" t="s">
        <v>224</v>
      </c>
      <c r="F23" s="340" t="s">
        <v>42</v>
      </c>
      <c r="G23" s="341">
        <v>9381923</v>
      </c>
      <c r="H23" s="341">
        <v>9801790</v>
      </c>
    </row>
    <row r="24" spans="1:8" ht="15">
      <c r="A24" s="340" t="s">
        <v>459</v>
      </c>
      <c r="B24" s="340" t="s">
        <v>460</v>
      </c>
      <c r="C24" s="341">
        <v>58994896</v>
      </c>
      <c r="D24" s="341">
        <v>79126182</v>
      </c>
      <c r="E24" s="340" t="s">
        <v>459</v>
      </c>
      <c r="F24" s="340" t="s">
        <v>460</v>
      </c>
      <c r="G24" s="341">
        <v>14854719</v>
      </c>
      <c r="H24" s="341">
        <v>18863724</v>
      </c>
    </row>
    <row r="25" spans="2:8" ht="15">
      <c r="B25" s="277"/>
      <c r="C25" s="280"/>
      <c r="D25" s="280"/>
      <c r="E25" s="280"/>
      <c r="F25" s="277"/>
      <c r="G25" s="280"/>
      <c r="H25" s="280"/>
    </row>
    <row r="26" spans="2:8" ht="13.5">
      <c r="B26" s="278"/>
      <c r="C26" s="279"/>
      <c r="D26" s="279"/>
      <c r="E26" s="279"/>
      <c r="F26" s="278"/>
      <c r="G26" s="279"/>
      <c r="H26" s="279"/>
    </row>
    <row r="27" spans="2:8" ht="15">
      <c r="B27" s="277" t="s">
        <v>144</v>
      </c>
      <c r="C27" s="202">
        <f>'Table 1'!$N$1</f>
        <v>2020</v>
      </c>
      <c r="D27" s="202">
        <f>'Table 1'!$O$1</f>
        <v>2019</v>
      </c>
      <c r="E27" s="277"/>
      <c r="F27" s="277" t="s">
        <v>145</v>
      </c>
      <c r="G27" s="202">
        <f>'Table 1'!$N$1</f>
        <v>2020</v>
      </c>
      <c r="H27" s="202">
        <f>'Table 1'!$O$1</f>
        <v>2019</v>
      </c>
    </row>
    <row r="28" spans="1:8" ht="15">
      <c r="A28" s="339" t="s">
        <v>154</v>
      </c>
      <c r="B28" s="339" t="s">
        <v>168</v>
      </c>
      <c r="C28" s="339" t="s">
        <v>165</v>
      </c>
      <c r="D28" s="339" t="s">
        <v>166</v>
      </c>
      <c r="E28" s="339" t="s">
        <v>154</v>
      </c>
      <c r="F28" s="339" t="s">
        <v>168</v>
      </c>
      <c r="G28" s="339" t="s">
        <v>165</v>
      </c>
      <c r="H28" s="339" t="s">
        <v>166</v>
      </c>
    </row>
    <row r="29" spans="1:8" ht="15">
      <c r="A29" s="340" t="s">
        <v>230</v>
      </c>
      <c r="B29" s="340" t="s">
        <v>72</v>
      </c>
      <c r="C29" s="341">
        <v>1220576</v>
      </c>
      <c r="D29" s="341">
        <v>4108233</v>
      </c>
      <c r="E29" s="340" t="s">
        <v>229</v>
      </c>
      <c r="F29" s="340" t="s">
        <v>69</v>
      </c>
      <c r="G29" s="341">
        <v>1213327</v>
      </c>
      <c r="H29" s="341">
        <v>3420808</v>
      </c>
    </row>
    <row r="30" spans="1:8" ht="15">
      <c r="A30" s="340" t="s">
        <v>232</v>
      </c>
      <c r="B30" s="340" t="s">
        <v>75</v>
      </c>
      <c r="C30" s="341">
        <v>1945487</v>
      </c>
      <c r="D30" s="341">
        <v>2305038</v>
      </c>
      <c r="E30" s="340" t="s">
        <v>230</v>
      </c>
      <c r="F30" s="340" t="s">
        <v>72</v>
      </c>
      <c r="G30" s="341">
        <v>3628461</v>
      </c>
      <c r="H30" s="341">
        <v>4891213</v>
      </c>
    </row>
    <row r="31" spans="1:8" ht="15">
      <c r="A31" s="340" t="s">
        <v>235</v>
      </c>
      <c r="B31" s="340" t="s">
        <v>76</v>
      </c>
      <c r="C31" s="341">
        <v>998391</v>
      </c>
      <c r="D31" s="341">
        <v>633029</v>
      </c>
      <c r="E31" s="340" t="s">
        <v>232</v>
      </c>
      <c r="F31" s="340" t="s">
        <v>75</v>
      </c>
      <c r="G31" s="341">
        <v>10071258</v>
      </c>
      <c r="H31" s="341">
        <v>3370577</v>
      </c>
    </row>
    <row r="32" spans="1:8" ht="15">
      <c r="A32" s="340" t="s">
        <v>238</v>
      </c>
      <c r="B32" s="340" t="s">
        <v>77</v>
      </c>
      <c r="C32" s="341">
        <v>131929</v>
      </c>
      <c r="D32" s="341">
        <v>682663</v>
      </c>
      <c r="E32" s="340" t="s">
        <v>233</v>
      </c>
      <c r="F32" s="340" t="s">
        <v>234</v>
      </c>
      <c r="G32" s="341">
        <v>1427476</v>
      </c>
      <c r="H32" s="341">
        <v>1857375</v>
      </c>
    </row>
    <row r="33" spans="1:8" ht="15">
      <c r="A33" s="340" t="s">
        <v>239</v>
      </c>
      <c r="B33" s="340" t="s">
        <v>240</v>
      </c>
      <c r="C33" s="341">
        <v>52673435</v>
      </c>
      <c r="D33" s="341">
        <v>38652165</v>
      </c>
      <c r="E33" s="340" t="s">
        <v>235</v>
      </c>
      <c r="F33" s="340" t="s">
        <v>76</v>
      </c>
      <c r="G33" s="341">
        <v>2170544</v>
      </c>
      <c r="H33" s="341">
        <v>2409972</v>
      </c>
    </row>
    <row r="34" spans="1:8" ht="15">
      <c r="A34" s="340" t="s">
        <v>241</v>
      </c>
      <c r="B34" s="340" t="s">
        <v>242</v>
      </c>
      <c r="C34" s="341">
        <v>1203658</v>
      </c>
      <c r="D34" s="341">
        <v>1082517</v>
      </c>
      <c r="E34" s="340" t="s">
        <v>239</v>
      </c>
      <c r="F34" s="340" t="s">
        <v>240</v>
      </c>
      <c r="G34" s="341">
        <v>3688272</v>
      </c>
      <c r="H34" s="341">
        <v>13029077</v>
      </c>
    </row>
    <row r="35" spans="1:8" ht="15">
      <c r="A35" s="340" t="s">
        <v>459</v>
      </c>
      <c r="B35" s="340" t="s">
        <v>460</v>
      </c>
      <c r="C35" s="341">
        <v>301153</v>
      </c>
      <c r="D35" s="341">
        <v>585611</v>
      </c>
      <c r="E35" s="340" t="s">
        <v>459</v>
      </c>
      <c r="F35" s="340" t="s">
        <v>460</v>
      </c>
      <c r="G35" s="341">
        <v>3463966</v>
      </c>
      <c r="H35" s="341">
        <v>5677947</v>
      </c>
    </row>
    <row r="36" spans="2:8" ht="15">
      <c r="B36" s="277"/>
      <c r="C36" s="280"/>
      <c r="D36" s="280"/>
      <c r="E36" s="280"/>
      <c r="F36" s="277"/>
      <c r="G36" s="280"/>
      <c r="H36" s="280"/>
    </row>
    <row r="37" spans="2:6" ht="13.5">
      <c r="B37" s="278"/>
      <c r="C37" s="279"/>
      <c r="D37" s="279"/>
      <c r="E37" s="279"/>
      <c r="F37" s="278"/>
    </row>
    <row r="38" spans="2:6" ht="13.5">
      <c r="B38" s="278"/>
      <c r="C38" s="279"/>
      <c r="D38" s="279"/>
      <c r="E38" s="279"/>
      <c r="F38" s="278"/>
    </row>
    <row r="39" spans="2:6" ht="13.5">
      <c r="B39" s="278"/>
      <c r="C39" s="279"/>
      <c r="D39" s="279"/>
      <c r="E39" s="279"/>
      <c r="F39" s="278"/>
    </row>
    <row r="40" spans="2:6" ht="13.5">
      <c r="B40" s="278"/>
      <c r="C40" s="279"/>
      <c r="D40" s="279"/>
      <c r="E40" s="279"/>
      <c r="F40" s="278"/>
    </row>
    <row r="41" spans="2:6" ht="13.5">
      <c r="B41" s="278"/>
      <c r="C41" s="279"/>
      <c r="D41" s="279"/>
      <c r="E41" s="279"/>
      <c r="F41" s="278"/>
    </row>
    <row r="42" spans="2:6" ht="13.5">
      <c r="B42" s="278"/>
      <c r="C42" s="278"/>
      <c r="D42" s="278"/>
      <c r="E42" s="278"/>
      <c r="F42" s="278"/>
    </row>
    <row r="43" spans="2:6" ht="13.5">
      <c r="B43" s="278"/>
      <c r="C43" s="278"/>
      <c r="D43" s="278"/>
      <c r="E43" s="278"/>
      <c r="F43" s="278"/>
    </row>
    <row r="44" spans="2:6" ht="13.5">
      <c r="B44" s="278"/>
      <c r="C44" s="278"/>
      <c r="D44" s="278"/>
      <c r="E44" s="278"/>
      <c r="F44" s="278"/>
    </row>
    <row r="45" spans="2:6" ht="13.5">
      <c r="B45" s="278"/>
      <c r="C45" s="278"/>
      <c r="D45" s="278"/>
      <c r="E45" s="278"/>
      <c r="F45" s="278"/>
    </row>
    <row r="46" spans="2:6" ht="13.5">
      <c r="B46" s="278"/>
      <c r="C46" s="278"/>
      <c r="D46" s="278"/>
      <c r="E46" s="278"/>
      <c r="F46" s="278"/>
    </row>
    <row r="47" spans="2:6" ht="13.5">
      <c r="B47" s="278"/>
      <c r="C47" s="278"/>
      <c r="D47" s="278"/>
      <c r="E47" s="278"/>
      <c r="F47" s="278"/>
    </row>
    <row r="48" spans="2:6" ht="13.5">
      <c r="B48" s="278"/>
      <c r="C48" s="278"/>
      <c r="D48" s="278"/>
      <c r="E48" s="278"/>
      <c r="F48" s="278"/>
    </row>
    <row r="49" spans="2:6" ht="13.5">
      <c r="B49" s="278"/>
      <c r="C49" s="278"/>
      <c r="D49" s="278"/>
      <c r="E49" s="278"/>
      <c r="F49" s="278"/>
    </row>
    <row r="50" spans="2:6" ht="13.5">
      <c r="B50" s="278"/>
      <c r="C50" s="278"/>
      <c r="D50" s="278"/>
      <c r="E50" s="278"/>
      <c r="F50" s="278"/>
    </row>
    <row r="51" spans="2:6" ht="13.5">
      <c r="B51" s="278"/>
      <c r="C51" s="278"/>
      <c r="D51" s="278"/>
      <c r="E51" s="278"/>
      <c r="F51" s="278"/>
    </row>
    <row r="52" spans="2:6" ht="13.5">
      <c r="B52" s="278"/>
      <c r="C52" s="278"/>
      <c r="D52" s="278"/>
      <c r="E52" s="278"/>
      <c r="F52" s="278"/>
    </row>
    <row r="53" spans="2:6" ht="13.5">
      <c r="B53" s="278"/>
      <c r="C53" s="278"/>
      <c r="D53" s="278"/>
      <c r="E53" s="278"/>
      <c r="F53" s="278"/>
    </row>
    <row r="54" spans="2:6" ht="13.5">
      <c r="B54" s="278"/>
      <c r="C54" s="278"/>
      <c r="D54" s="278"/>
      <c r="E54" s="278"/>
      <c r="F54" s="278"/>
    </row>
  </sheetData>
  <printOptions/>
  <pageMargins left="0.75" right="0.75" top="1" bottom="1" header="0.5" footer="0.5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 topLeftCell="A3">
      <selection activeCell="E28" sqref="E28:H35"/>
    </sheetView>
  </sheetViews>
  <sheetFormatPr defaultColWidth="9.140625" defaultRowHeight="12.75"/>
  <cols>
    <col min="2" max="2" width="45.140625" style="0" bestFit="1" customWidth="1"/>
    <col min="3" max="3" width="15.00390625" style="0" customWidth="1"/>
    <col min="4" max="5" width="14.140625" style="0" customWidth="1"/>
    <col min="6" max="6" width="33.57421875" style="0" customWidth="1"/>
    <col min="7" max="7" width="16.8515625" style="0" customWidth="1"/>
    <col min="8" max="8" width="16.57421875" style="0" customWidth="1"/>
  </cols>
  <sheetData>
    <row r="1" ht="12.75">
      <c r="A1" s="276" t="s">
        <v>146</v>
      </c>
    </row>
    <row r="2" spans="2:8" ht="15">
      <c r="B2" s="277" t="s">
        <v>140</v>
      </c>
      <c r="C2" s="202">
        <f>'Table 1'!$N$1</f>
        <v>2020</v>
      </c>
      <c r="D2" s="202"/>
      <c r="E2" s="278"/>
      <c r="F2" s="277" t="s">
        <v>141</v>
      </c>
      <c r="G2" s="202">
        <f>'Table 1'!$N$1</f>
        <v>2020</v>
      </c>
      <c r="H2" s="202"/>
    </row>
    <row r="3" spans="1:7" ht="15">
      <c r="A3" s="339" t="s">
        <v>153</v>
      </c>
      <c r="B3" s="339" t="s">
        <v>156</v>
      </c>
      <c r="C3" s="339" t="s">
        <v>167</v>
      </c>
      <c r="D3" s="278"/>
      <c r="E3" s="339" t="s">
        <v>153</v>
      </c>
      <c r="F3" s="339" t="s">
        <v>156</v>
      </c>
      <c r="G3" s="339" t="s">
        <v>167</v>
      </c>
    </row>
    <row r="4" spans="1:7" ht="15">
      <c r="A4" s="340" t="s">
        <v>461</v>
      </c>
      <c r="B4" s="340" t="s">
        <v>462</v>
      </c>
      <c r="C4" s="341">
        <v>15239085</v>
      </c>
      <c r="D4" s="278"/>
      <c r="E4" s="340" t="s">
        <v>461</v>
      </c>
      <c r="F4" s="340" t="s">
        <v>462</v>
      </c>
      <c r="G4" s="341">
        <v>4028653</v>
      </c>
    </row>
    <row r="5" spans="1:7" ht="15">
      <c r="A5" s="340" t="s">
        <v>442</v>
      </c>
      <c r="B5" s="340" t="s">
        <v>443</v>
      </c>
      <c r="C5" s="341">
        <v>18244444</v>
      </c>
      <c r="D5" s="278"/>
      <c r="E5" s="340" t="s">
        <v>444</v>
      </c>
      <c r="F5" s="340" t="s">
        <v>445</v>
      </c>
      <c r="G5" s="341">
        <v>3549329</v>
      </c>
    </row>
    <row r="6" spans="1:7" ht="15">
      <c r="A6" s="340" t="s">
        <v>446</v>
      </c>
      <c r="B6" s="340" t="s">
        <v>447</v>
      </c>
      <c r="C6" s="341">
        <v>15540940</v>
      </c>
      <c r="D6" s="278"/>
      <c r="E6" s="340" t="s">
        <v>446</v>
      </c>
      <c r="F6" s="340" t="s">
        <v>447</v>
      </c>
      <c r="G6" s="341">
        <v>13890534</v>
      </c>
    </row>
    <row r="7" spans="1:7" ht="15">
      <c r="A7" s="340" t="s">
        <v>448</v>
      </c>
      <c r="B7" s="340" t="s">
        <v>449</v>
      </c>
      <c r="C7" s="341">
        <v>140162600</v>
      </c>
      <c r="D7" s="278"/>
      <c r="E7" s="340" t="s">
        <v>448</v>
      </c>
      <c r="F7" s="340" t="s">
        <v>449</v>
      </c>
      <c r="G7" s="341">
        <v>7650525</v>
      </c>
    </row>
    <row r="8" spans="1:7" ht="15">
      <c r="A8" s="340" t="s">
        <v>469</v>
      </c>
      <c r="B8" s="340" t="s">
        <v>470</v>
      </c>
      <c r="C8" s="341">
        <v>14714459</v>
      </c>
      <c r="D8" s="278"/>
      <c r="E8" s="340" t="s">
        <v>463</v>
      </c>
      <c r="F8" s="340" t="s">
        <v>464</v>
      </c>
      <c r="G8" s="341">
        <v>3888599</v>
      </c>
    </row>
    <row r="9" spans="1:7" ht="15">
      <c r="A9" s="340" t="s">
        <v>452</v>
      </c>
      <c r="B9" s="340" t="s">
        <v>453</v>
      </c>
      <c r="C9" s="341">
        <v>19757845</v>
      </c>
      <c r="D9" s="278"/>
      <c r="E9" s="340" t="s">
        <v>471</v>
      </c>
      <c r="F9" s="340" t="s">
        <v>472</v>
      </c>
      <c r="G9" s="341">
        <v>3126702</v>
      </c>
    </row>
    <row r="10" spans="1:7" ht="15">
      <c r="A10" s="340" t="s">
        <v>454</v>
      </c>
      <c r="B10" s="340" t="s">
        <v>455</v>
      </c>
      <c r="C10" s="341">
        <v>21412831</v>
      </c>
      <c r="D10" s="278"/>
      <c r="E10" s="340" t="s">
        <v>465</v>
      </c>
      <c r="F10" s="340" t="s">
        <v>466</v>
      </c>
      <c r="G10" s="341">
        <v>6360944</v>
      </c>
    </row>
    <row r="11" spans="1:7" ht="15">
      <c r="A11" s="340" t="s">
        <v>456</v>
      </c>
      <c r="B11" s="340" t="s">
        <v>457</v>
      </c>
      <c r="C11" s="341">
        <v>46969621</v>
      </c>
      <c r="D11" s="278"/>
      <c r="E11" s="340" t="s">
        <v>467</v>
      </c>
      <c r="F11" s="340" t="s">
        <v>468</v>
      </c>
      <c r="G11" s="341">
        <v>3592214</v>
      </c>
    </row>
    <row r="12" spans="1:7" ht="15">
      <c r="A12" s="340" t="s">
        <v>458</v>
      </c>
      <c r="B12" s="340" t="s">
        <v>204</v>
      </c>
      <c r="C12" s="341">
        <v>18170040</v>
      </c>
      <c r="D12" s="278"/>
      <c r="E12" s="340" t="s">
        <v>458</v>
      </c>
      <c r="F12" s="340" t="s">
        <v>204</v>
      </c>
      <c r="G12" s="341">
        <v>8118507</v>
      </c>
    </row>
    <row r="13" spans="1:7" ht="15">
      <c r="A13" s="340" t="s">
        <v>459</v>
      </c>
      <c r="B13" s="340" t="s">
        <v>460</v>
      </c>
      <c r="C13" s="341">
        <v>263505582</v>
      </c>
      <c r="E13" s="340" t="s">
        <v>459</v>
      </c>
      <c r="F13" s="340" t="s">
        <v>460</v>
      </c>
      <c r="G13" s="341">
        <v>23978918</v>
      </c>
    </row>
    <row r="14" spans="2:7" ht="15">
      <c r="B14" s="277"/>
      <c r="C14" s="282"/>
      <c r="D14" s="278"/>
      <c r="E14" s="278"/>
      <c r="F14" s="277"/>
      <c r="G14" s="282"/>
    </row>
    <row r="15" spans="2:6" ht="13.5">
      <c r="B15" s="278"/>
      <c r="C15" s="278"/>
      <c r="D15" s="278"/>
      <c r="E15" s="278"/>
      <c r="F15" s="278"/>
    </row>
    <row r="16" spans="2:8" ht="15">
      <c r="B16" s="277" t="s">
        <v>142</v>
      </c>
      <c r="C16" s="202">
        <f>'Table 1'!$N$1</f>
        <v>2020</v>
      </c>
      <c r="D16" s="202">
        <f>'Table 1'!$O$1</f>
        <v>2019</v>
      </c>
      <c r="E16" s="277"/>
      <c r="F16" s="277" t="s">
        <v>143</v>
      </c>
      <c r="G16" s="202">
        <f>'Table 1'!$N$1</f>
        <v>2020</v>
      </c>
      <c r="H16" s="202">
        <f>'Table 1'!$O$1</f>
        <v>2019</v>
      </c>
    </row>
    <row r="17" spans="1:8" ht="15">
      <c r="A17" s="339" t="s">
        <v>154</v>
      </c>
      <c r="B17" s="339" t="s">
        <v>168</v>
      </c>
      <c r="C17" s="339" t="s">
        <v>165</v>
      </c>
      <c r="D17" s="339" t="s">
        <v>166</v>
      </c>
      <c r="E17" s="339" t="s">
        <v>154</v>
      </c>
      <c r="F17" s="339" t="s">
        <v>168</v>
      </c>
      <c r="G17" s="339" t="s">
        <v>165</v>
      </c>
      <c r="H17" s="339" t="s">
        <v>166</v>
      </c>
    </row>
    <row r="18" spans="1:8" ht="15">
      <c r="A18" s="340" t="s">
        <v>473</v>
      </c>
      <c r="B18" s="340" t="s">
        <v>474</v>
      </c>
      <c r="C18" s="341">
        <v>13826056</v>
      </c>
      <c r="D18" s="341">
        <v>26639969</v>
      </c>
      <c r="E18" s="340" t="s">
        <v>209</v>
      </c>
      <c r="F18" s="340" t="s">
        <v>39</v>
      </c>
      <c r="G18" s="341">
        <v>5574748</v>
      </c>
      <c r="H18" s="341">
        <v>4791184</v>
      </c>
    </row>
    <row r="19" spans="1:8" ht="15">
      <c r="A19" s="340" t="s">
        <v>221</v>
      </c>
      <c r="B19" s="340" t="s">
        <v>38</v>
      </c>
      <c r="C19" s="341">
        <v>24057875</v>
      </c>
      <c r="D19" s="341">
        <v>24279204</v>
      </c>
      <c r="E19" s="340" t="s">
        <v>230</v>
      </c>
      <c r="F19" s="340" t="s">
        <v>72</v>
      </c>
      <c r="G19" s="341">
        <v>7656761</v>
      </c>
      <c r="H19" s="341">
        <v>10102108</v>
      </c>
    </row>
    <row r="20" spans="1:8" ht="15">
      <c r="A20" s="340" t="s">
        <v>222</v>
      </c>
      <c r="B20" s="340" t="s">
        <v>41</v>
      </c>
      <c r="C20" s="341">
        <v>24215064</v>
      </c>
      <c r="D20" s="341">
        <v>13561118</v>
      </c>
      <c r="E20" s="340" t="s">
        <v>232</v>
      </c>
      <c r="F20" s="340" t="s">
        <v>75</v>
      </c>
      <c r="G20" s="341">
        <v>13777035</v>
      </c>
      <c r="H20" s="341">
        <v>7224538</v>
      </c>
    </row>
    <row r="21" spans="1:8" ht="15">
      <c r="A21" s="340" t="s">
        <v>293</v>
      </c>
      <c r="B21" s="340" t="s">
        <v>294</v>
      </c>
      <c r="C21" s="341">
        <v>43498715</v>
      </c>
      <c r="D21" s="341">
        <v>22332507</v>
      </c>
      <c r="E21" s="340" t="s">
        <v>235</v>
      </c>
      <c r="F21" s="340" t="s">
        <v>76</v>
      </c>
      <c r="G21" s="341">
        <v>3818215</v>
      </c>
      <c r="H21" s="341">
        <v>4340232</v>
      </c>
    </row>
    <row r="22" spans="1:8" ht="15">
      <c r="A22" s="340" t="s">
        <v>239</v>
      </c>
      <c r="B22" s="340" t="s">
        <v>240</v>
      </c>
      <c r="C22" s="341">
        <v>105809400</v>
      </c>
      <c r="D22" s="341">
        <v>76828459</v>
      </c>
      <c r="E22" s="340" t="s">
        <v>239</v>
      </c>
      <c r="F22" s="340" t="s">
        <v>240</v>
      </c>
      <c r="G22" s="341">
        <v>6472151</v>
      </c>
      <c r="H22" s="341">
        <v>17006998</v>
      </c>
    </row>
    <row r="23" spans="1:8" ht="15">
      <c r="A23" s="340" t="s">
        <v>224</v>
      </c>
      <c r="B23" s="340" t="s">
        <v>42</v>
      </c>
      <c r="C23" s="341">
        <v>207932538</v>
      </c>
      <c r="D23" s="341">
        <v>165035821</v>
      </c>
      <c r="E23" s="340" t="s">
        <v>224</v>
      </c>
      <c r="F23" s="340" t="s">
        <v>42</v>
      </c>
      <c r="G23" s="341">
        <v>13658589</v>
      </c>
      <c r="H23" s="341">
        <v>16728508</v>
      </c>
    </row>
    <row r="24" spans="1:8" ht="15">
      <c r="A24" s="340" t="s">
        <v>459</v>
      </c>
      <c r="B24" s="340" t="s">
        <v>460</v>
      </c>
      <c r="C24" s="341">
        <v>154507501</v>
      </c>
      <c r="D24" s="341">
        <v>172448570</v>
      </c>
      <c r="E24" s="340" t="s">
        <v>459</v>
      </c>
      <c r="F24" s="340" t="s">
        <v>460</v>
      </c>
      <c r="G24" s="341">
        <v>27233626</v>
      </c>
      <c r="H24" s="341">
        <v>31659423</v>
      </c>
    </row>
    <row r="25" spans="2:8" ht="15">
      <c r="B25" s="277"/>
      <c r="C25" s="282"/>
      <c r="D25" s="282"/>
      <c r="E25" s="282"/>
      <c r="F25" s="277"/>
      <c r="G25" s="282"/>
      <c r="H25" s="282"/>
    </row>
    <row r="26" spans="2:8" ht="13.5">
      <c r="B26" s="278"/>
      <c r="C26" s="281"/>
      <c r="D26" s="281"/>
      <c r="E26" s="281"/>
      <c r="F26" s="278"/>
      <c r="G26" s="281"/>
      <c r="H26" s="281"/>
    </row>
    <row r="27" spans="2:8" ht="15">
      <c r="B27" s="277" t="s">
        <v>144</v>
      </c>
      <c r="C27" s="202">
        <f>'Table 1'!$N$1</f>
        <v>2020</v>
      </c>
      <c r="D27" s="202">
        <f>'Table 1'!$O$1</f>
        <v>2019</v>
      </c>
      <c r="E27" s="277"/>
      <c r="F27" s="277" t="s">
        <v>145</v>
      </c>
      <c r="G27" s="202">
        <f>'Table 1'!$N$1</f>
        <v>2020</v>
      </c>
      <c r="H27" s="202">
        <f>'Table 1'!$O$1</f>
        <v>2019</v>
      </c>
    </row>
    <row r="28" spans="1:8" ht="15">
      <c r="A28" s="339" t="s">
        <v>154</v>
      </c>
      <c r="B28" s="339" t="s">
        <v>168</v>
      </c>
      <c r="C28" s="339" t="s">
        <v>165</v>
      </c>
      <c r="D28" s="339" t="s">
        <v>166</v>
      </c>
      <c r="E28" s="339" t="s">
        <v>154</v>
      </c>
      <c r="F28" s="339" t="s">
        <v>168</v>
      </c>
      <c r="G28" s="339" t="s">
        <v>165</v>
      </c>
      <c r="H28" s="339" t="s">
        <v>166</v>
      </c>
    </row>
    <row r="29" spans="1:8" ht="15">
      <c r="A29" s="340" t="s">
        <v>230</v>
      </c>
      <c r="B29" s="340" t="s">
        <v>72</v>
      </c>
      <c r="C29" s="341">
        <v>2379936</v>
      </c>
      <c r="D29" s="341">
        <v>5786465</v>
      </c>
      <c r="E29" s="340" t="s">
        <v>229</v>
      </c>
      <c r="F29" s="340" t="s">
        <v>69</v>
      </c>
      <c r="G29" s="341">
        <v>2517644</v>
      </c>
      <c r="H29" s="341">
        <v>4731097</v>
      </c>
    </row>
    <row r="30" spans="1:8" ht="15">
      <c r="A30" s="340" t="s">
        <v>232</v>
      </c>
      <c r="B30" s="340" t="s">
        <v>75</v>
      </c>
      <c r="C30" s="341">
        <v>13415234</v>
      </c>
      <c r="D30" s="341">
        <v>4060206</v>
      </c>
      <c r="E30" s="340" t="s">
        <v>230</v>
      </c>
      <c r="F30" s="340" t="s">
        <v>72</v>
      </c>
      <c r="G30" s="341">
        <v>7656761</v>
      </c>
      <c r="H30" s="341">
        <v>10102108</v>
      </c>
    </row>
    <row r="31" spans="1:8" ht="15">
      <c r="A31" s="340" t="s">
        <v>235</v>
      </c>
      <c r="B31" s="340" t="s">
        <v>76</v>
      </c>
      <c r="C31" s="341">
        <v>6485791</v>
      </c>
      <c r="D31" s="341">
        <v>1337225</v>
      </c>
      <c r="E31" s="340" t="s">
        <v>232</v>
      </c>
      <c r="F31" s="340" t="s">
        <v>75</v>
      </c>
      <c r="G31" s="341">
        <v>13777035</v>
      </c>
      <c r="H31" s="341">
        <v>7224538</v>
      </c>
    </row>
    <row r="32" spans="1:8" ht="15">
      <c r="A32" s="340" t="s">
        <v>238</v>
      </c>
      <c r="B32" s="340" t="s">
        <v>77</v>
      </c>
      <c r="C32" s="341">
        <v>617644</v>
      </c>
      <c r="D32" s="341">
        <v>1621928</v>
      </c>
      <c r="E32" s="340" t="s">
        <v>235</v>
      </c>
      <c r="F32" s="340" t="s">
        <v>76</v>
      </c>
      <c r="G32" s="341">
        <v>3818215</v>
      </c>
      <c r="H32" s="341">
        <v>4340232</v>
      </c>
    </row>
    <row r="33" spans="1:8" ht="15">
      <c r="A33" s="340" t="s">
        <v>239</v>
      </c>
      <c r="B33" s="340" t="s">
        <v>240</v>
      </c>
      <c r="C33" s="341">
        <v>105809400</v>
      </c>
      <c r="D33" s="341">
        <v>76828459</v>
      </c>
      <c r="E33" s="340" t="s">
        <v>239</v>
      </c>
      <c r="F33" s="340" t="s">
        <v>240</v>
      </c>
      <c r="G33" s="341">
        <v>6472151</v>
      </c>
      <c r="H33" s="341">
        <v>17006998</v>
      </c>
    </row>
    <row r="34" spans="1:8" ht="15">
      <c r="A34" s="340" t="s">
        <v>241</v>
      </c>
      <c r="B34" s="340" t="s">
        <v>242</v>
      </c>
      <c r="C34" s="341">
        <v>2535393</v>
      </c>
      <c r="D34" s="341">
        <v>2201236</v>
      </c>
      <c r="E34" s="340" t="s">
        <v>241</v>
      </c>
      <c r="F34" s="340" t="s">
        <v>242</v>
      </c>
      <c r="G34" s="341">
        <v>2279078</v>
      </c>
      <c r="H34" s="341">
        <v>2284976</v>
      </c>
    </row>
    <row r="35" spans="1:8" ht="15">
      <c r="A35" s="340" t="s">
        <v>459</v>
      </c>
      <c r="B35" s="340" t="s">
        <v>460</v>
      </c>
      <c r="C35" s="341">
        <v>511143</v>
      </c>
      <c r="D35" s="341">
        <v>1151704</v>
      </c>
      <c r="E35" s="340" t="s">
        <v>459</v>
      </c>
      <c r="F35" s="340" t="s">
        <v>460</v>
      </c>
      <c r="G35" s="341">
        <v>6670866</v>
      </c>
      <c r="H35" s="341">
        <v>10320573</v>
      </c>
    </row>
    <row r="36" spans="2:8" ht="15">
      <c r="B36" s="277"/>
      <c r="C36" s="282"/>
      <c r="D36" s="282"/>
      <c r="E36" s="282"/>
      <c r="F36" s="277"/>
      <c r="G36" s="282"/>
      <c r="H36" s="282"/>
    </row>
    <row r="38" spans="2:6" ht="13.5">
      <c r="B38" s="278"/>
      <c r="C38" s="281"/>
      <c r="D38" s="281"/>
      <c r="E38" s="281"/>
      <c r="F38" s="278"/>
    </row>
    <row r="39" spans="2:6" ht="13.5">
      <c r="B39" s="278"/>
      <c r="C39" s="281"/>
      <c r="D39" s="281"/>
      <c r="E39" s="281"/>
      <c r="F39" s="278"/>
    </row>
    <row r="40" spans="2:6" ht="13.5">
      <c r="B40" s="278"/>
      <c r="C40" s="281"/>
      <c r="D40" s="281"/>
      <c r="E40" s="281"/>
      <c r="F40" s="278"/>
    </row>
    <row r="41" spans="2:6" ht="13.5">
      <c r="B41" s="278"/>
      <c r="C41" s="281"/>
      <c r="D41" s="281"/>
      <c r="E41" s="281"/>
      <c r="F41" s="278"/>
    </row>
    <row r="42" spans="2:6" ht="13.5">
      <c r="B42" s="278"/>
      <c r="C42" s="281"/>
      <c r="D42" s="281"/>
      <c r="E42" s="281"/>
      <c r="F42" s="278"/>
    </row>
    <row r="43" spans="2:6" ht="13.5">
      <c r="B43" s="278"/>
      <c r="C43" s="278"/>
      <c r="D43" s="278"/>
      <c r="E43" s="278"/>
      <c r="F43" s="278"/>
    </row>
    <row r="44" spans="2:6" ht="13.5">
      <c r="B44" s="278"/>
      <c r="C44" s="278"/>
      <c r="D44" s="278"/>
      <c r="E44" s="278"/>
      <c r="F44" s="278"/>
    </row>
    <row r="45" spans="2:6" ht="13.5">
      <c r="B45" s="278"/>
      <c r="C45" s="278"/>
      <c r="D45" s="278"/>
      <c r="E45" s="278"/>
      <c r="F45" s="278"/>
    </row>
    <row r="46" spans="2:6" ht="13.5">
      <c r="B46" s="278"/>
      <c r="C46" s="278"/>
      <c r="D46" s="278"/>
      <c r="E46" s="278"/>
      <c r="F46" s="278"/>
    </row>
    <row r="47" spans="2:6" ht="13.5">
      <c r="B47" s="278"/>
      <c r="C47" s="278"/>
      <c r="D47" s="278"/>
      <c r="E47" s="278"/>
      <c r="F47" s="278"/>
    </row>
    <row r="48" spans="2:6" ht="13.5">
      <c r="B48" s="278"/>
      <c r="C48" s="278"/>
      <c r="D48" s="278"/>
      <c r="E48" s="278"/>
      <c r="F48" s="278"/>
    </row>
    <row r="49" spans="2:6" ht="13.5">
      <c r="B49" s="278"/>
      <c r="C49" s="278"/>
      <c r="D49" s="278"/>
      <c r="E49" s="278"/>
      <c r="F49" s="278"/>
    </row>
    <row r="50" spans="2:6" ht="13.5">
      <c r="B50" s="278"/>
      <c r="C50" s="278"/>
      <c r="D50" s="278"/>
      <c r="E50" s="278"/>
      <c r="F50" s="278"/>
    </row>
    <row r="51" spans="2:6" ht="13.5">
      <c r="B51" s="278"/>
      <c r="C51" s="278"/>
      <c r="D51" s="278"/>
      <c r="E51" s="278"/>
      <c r="F51" s="278"/>
    </row>
    <row r="52" spans="5:6" ht="13.5">
      <c r="E52" s="278"/>
      <c r="F52" s="278"/>
    </row>
    <row r="53" spans="2:6" ht="13.5">
      <c r="B53" s="278"/>
      <c r="C53" s="278"/>
      <c r="D53" s="278"/>
      <c r="E53" s="278"/>
      <c r="F53" s="278"/>
    </row>
    <row r="54" spans="2:6" ht="13.5">
      <c r="B54" s="278"/>
      <c r="C54" s="278"/>
      <c r="D54" s="278"/>
      <c r="E54" s="278"/>
      <c r="F54" s="278"/>
    </row>
    <row r="55" spans="2:6" ht="13.5">
      <c r="B55" s="278"/>
      <c r="C55" s="278"/>
      <c r="D55" s="278"/>
      <c r="E55" s="278"/>
      <c r="F55" s="278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zoomScale="90" zoomScaleNormal="90" workbookViewId="0" topLeftCell="A1">
      <selection activeCell="O4" sqref="O1:O65536"/>
    </sheetView>
  </sheetViews>
  <sheetFormatPr defaultColWidth="9.140625" defaultRowHeight="12.75"/>
  <cols>
    <col min="1" max="1" width="3.7109375" style="5" customWidth="1"/>
    <col min="2" max="2" width="46.421875" style="5" customWidth="1"/>
    <col min="3" max="4" width="14.00390625" style="5" customWidth="1"/>
    <col min="5" max="5" width="12.57421875" style="5" customWidth="1"/>
    <col min="6" max="6" width="12.421875" style="5" customWidth="1"/>
    <col min="7" max="8" width="12.57421875" style="5" customWidth="1"/>
    <col min="9" max="9" width="14.140625" style="5" customWidth="1"/>
    <col min="10" max="10" width="13.57421875" style="5" customWidth="1"/>
    <col min="11" max="13" width="9.140625" style="5" customWidth="1"/>
    <col min="14" max="14" width="40.57421875" style="5" bestFit="1" customWidth="1"/>
    <col min="15" max="15" width="13.140625" style="5" customWidth="1"/>
    <col min="16" max="22" width="9.140625" style="5" customWidth="1"/>
    <col min="23" max="16384" width="9.140625" style="5" customWidth="1"/>
  </cols>
  <sheetData>
    <row r="1" spans="1:19" ht="14.25" customHeight="1">
      <c r="A1" s="1"/>
      <c r="B1" s="360" t="s">
        <v>148</v>
      </c>
      <c r="C1" s="360"/>
      <c r="D1" s="360"/>
      <c r="E1" s="360"/>
      <c r="F1" s="360"/>
      <c r="G1" s="360"/>
      <c r="H1" s="360"/>
      <c r="I1" s="360"/>
      <c r="J1" s="360"/>
      <c r="K1" s="4"/>
      <c r="L1" s="4"/>
      <c r="M1" s="278" t="s">
        <v>186</v>
      </c>
      <c r="N1" s="278">
        <v>2020</v>
      </c>
      <c r="O1" s="278">
        <v>2019</v>
      </c>
      <c r="P1" s="4"/>
      <c r="Q1" s="4"/>
      <c r="R1" s="4"/>
      <c r="S1" s="4"/>
    </row>
    <row r="2" spans="1:19" ht="14.25" customHeight="1">
      <c r="A2" s="3"/>
      <c r="B2" s="360" t="str">
        <f>UPPER('Table 1'!$M$1)&amp;" "&amp;'Table 1'!$N$1&amp;" WITH THE CORRESPONDING MONTH OF "&amp;'Table 1'!$O$1</f>
        <v>FEBRUARY  2020 WITH THE CORRESPONDING MONTH OF 2019</v>
      </c>
      <c r="C2" s="360"/>
      <c r="D2" s="360"/>
      <c r="E2" s="360"/>
      <c r="F2" s="360"/>
      <c r="G2" s="360"/>
      <c r="H2" s="360"/>
      <c r="I2" s="360"/>
      <c r="J2" s="360"/>
      <c r="K2" s="4"/>
      <c r="L2" s="4"/>
      <c r="M2" s="4"/>
      <c r="N2" s="4"/>
      <c r="O2" s="4" t="s">
        <v>169</v>
      </c>
      <c r="P2" s="4"/>
      <c r="Q2" s="4"/>
      <c r="R2" s="4"/>
      <c r="S2" s="4"/>
    </row>
    <row r="3" spans="1:19" ht="15">
      <c r="A3" s="3"/>
      <c r="B3" s="6" t="s">
        <v>0</v>
      </c>
      <c r="C3" s="3"/>
      <c r="D3" s="3"/>
      <c r="E3" s="3"/>
      <c r="F3" s="1"/>
      <c r="G3" s="1"/>
      <c r="H3" s="1"/>
      <c r="I3" s="1"/>
      <c r="J3" s="1"/>
      <c r="K3" s="4"/>
      <c r="L3" s="4"/>
      <c r="M3" s="4"/>
      <c r="N3" s="4"/>
      <c r="O3" s="4"/>
      <c r="P3" s="4"/>
      <c r="Q3" s="4"/>
      <c r="R3" s="4"/>
      <c r="S3" s="4"/>
    </row>
    <row r="4" spans="1:22" ht="14.25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5">
      <c r="A5" s="3"/>
      <c r="B5" s="8"/>
      <c r="C5" s="8"/>
      <c r="D5" s="8"/>
      <c r="E5" s="8"/>
      <c r="F5" s="8"/>
      <c r="G5" s="8"/>
      <c r="H5" s="8"/>
      <c r="I5" s="8"/>
      <c r="J5" s="9" t="s">
        <v>1</v>
      </c>
      <c r="K5" s="4"/>
      <c r="L5" s="4"/>
      <c r="M5" s="339" t="s">
        <v>155</v>
      </c>
      <c r="N5" s="339" t="s">
        <v>156</v>
      </c>
      <c r="O5" s="339" t="s">
        <v>157</v>
      </c>
      <c r="P5" s="339" t="s">
        <v>158</v>
      </c>
      <c r="Q5" s="339" t="s">
        <v>159</v>
      </c>
      <c r="R5" s="339" t="s">
        <v>160</v>
      </c>
      <c r="S5" s="339" t="s">
        <v>161</v>
      </c>
      <c r="T5" s="339" t="s">
        <v>162</v>
      </c>
      <c r="U5" s="339" t="s">
        <v>163</v>
      </c>
      <c r="V5" s="339" t="s">
        <v>164</v>
      </c>
    </row>
    <row r="6" spans="1:22" ht="15.75" thickBot="1">
      <c r="A6" s="1"/>
      <c r="B6" s="10" t="s">
        <v>2</v>
      </c>
      <c r="C6" s="11" t="s">
        <v>3</v>
      </c>
      <c r="D6" s="12"/>
      <c r="E6" s="13"/>
      <c r="F6" s="14"/>
      <c r="G6" s="15" t="s">
        <v>4</v>
      </c>
      <c r="H6" s="13"/>
      <c r="I6" s="14"/>
      <c r="J6" s="16"/>
      <c r="K6" s="4"/>
      <c r="L6" s="4"/>
      <c r="M6" s="340" t="s">
        <v>187</v>
      </c>
      <c r="N6" s="340" t="s">
        <v>188</v>
      </c>
      <c r="O6" s="341">
        <v>43911284</v>
      </c>
      <c r="P6" s="341">
        <v>47662752</v>
      </c>
      <c r="Q6" s="341">
        <v>5634947</v>
      </c>
      <c r="R6" s="341">
        <v>6444919</v>
      </c>
      <c r="S6" s="341">
        <v>142525</v>
      </c>
      <c r="T6" s="341">
        <v>136671</v>
      </c>
      <c r="U6" s="341">
        <v>5777472</v>
      </c>
      <c r="V6" s="341">
        <v>6581590</v>
      </c>
    </row>
    <row r="7" spans="1:22" ht="16.5" thickTop="1">
      <c r="A7" s="1"/>
      <c r="B7" s="19" t="s">
        <v>5</v>
      </c>
      <c r="C7" s="20"/>
      <c r="D7" s="21"/>
      <c r="E7" s="22" t="s">
        <v>6</v>
      </c>
      <c r="F7" s="23"/>
      <c r="G7" s="22" t="s">
        <v>7</v>
      </c>
      <c r="H7" s="23"/>
      <c r="I7" s="22" t="s">
        <v>8</v>
      </c>
      <c r="J7" s="21"/>
      <c r="K7" s="24"/>
      <c r="L7" s="24"/>
      <c r="M7" s="340" t="s">
        <v>189</v>
      </c>
      <c r="N7" s="340" t="s">
        <v>190</v>
      </c>
      <c r="O7" s="341">
        <v>10728286</v>
      </c>
      <c r="P7" s="341">
        <v>9081209</v>
      </c>
      <c r="Q7" s="341">
        <v>7679418</v>
      </c>
      <c r="R7" s="341">
        <v>6979372</v>
      </c>
      <c r="S7" s="341">
        <v>322434</v>
      </c>
      <c r="T7" s="341">
        <v>1097562</v>
      </c>
      <c r="U7" s="341">
        <v>8001852</v>
      </c>
      <c r="V7" s="341">
        <v>8076934</v>
      </c>
    </row>
    <row r="8" spans="1:22" ht="15.75">
      <c r="A8" s="1"/>
      <c r="B8" s="25"/>
      <c r="C8" s="25"/>
      <c r="D8" s="26"/>
      <c r="E8" s="1"/>
      <c r="F8" s="12"/>
      <c r="G8" s="1"/>
      <c r="H8" s="12"/>
      <c r="I8" s="3"/>
      <c r="J8" s="26"/>
      <c r="K8" s="24"/>
      <c r="L8" s="24"/>
      <c r="M8" s="340" t="s">
        <v>191</v>
      </c>
      <c r="N8" s="340" t="s">
        <v>192</v>
      </c>
      <c r="O8" s="341">
        <v>6382978</v>
      </c>
      <c r="P8" s="341">
        <v>2997638</v>
      </c>
      <c r="Q8" s="341">
        <v>849211</v>
      </c>
      <c r="R8" s="341">
        <v>1080099</v>
      </c>
      <c r="S8" s="341">
        <v>51852</v>
      </c>
      <c r="T8" s="341">
        <v>37758</v>
      </c>
      <c r="U8" s="341">
        <v>901063</v>
      </c>
      <c r="V8" s="341">
        <v>1117857</v>
      </c>
    </row>
    <row r="9" spans="1:22" ht="15.75">
      <c r="A9" s="27"/>
      <c r="B9" s="320"/>
      <c r="C9" s="85" t="str">
        <f>'Table 1'!$N$1&amp;"*"</f>
        <v>2020*</v>
      </c>
      <c r="D9" s="86">
        <f>'Table 1'!$O$1</f>
        <v>2019</v>
      </c>
      <c r="E9" s="85" t="str">
        <f>'Table 1'!$N$1&amp;"*"</f>
        <v>2020*</v>
      </c>
      <c r="F9" s="86">
        <f>'Table 1'!$O$1</f>
        <v>2019</v>
      </c>
      <c r="G9" s="85" t="str">
        <f>'Table 1'!$N$1&amp;"*"</f>
        <v>2020*</v>
      </c>
      <c r="H9" s="86">
        <f>'Table 1'!$O$1</f>
        <v>2019</v>
      </c>
      <c r="I9" s="85" t="str">
        <f>'Table 1'!$N$1&amp;"*"</f>
        <v>2020*</v>
      </c>
      <c r="J9" s="86">
        <f>'Table 1'!$O$1</f>
        <v>2019</v>
      </c>
      <c r="K9" s="24"/>
      <c r="L9" s="24"/>
      <c r="M9" s="340" t="s">
        <v>193</v>
      </c>
      <c r="N9" s="340" t="s">
        <v>194</v>
      </c>
      <c r="O9" s="341">
        <v>67441616</v>
      </c>
      <c r="P9" s="341">
        <v>54833005</v>
      </c>
      <c r="Q9" s="341">
        <v>7501944</v>
      </c>
      <c r="R9" s="341">
        <v>9863374</v>
      </c>
      <c r="S9" s="341">
        <v>29538713</v>
      </c>
      <c r="T9" s="341">
        <v>21395964</v>
      </c>
      <c r="U9" s="341">
        <v>37040657</v>
      </c>
      <c r="V9" s="341">
        <v>31259338</v>
      </c>
    </row>
    <row r="10" spans="1:22" ht="15.75">
      <c r="A10" s="27"/>
      <c r="B10" s="10"/>
      <c r="C10" s="28"/>
      <c r="D10" s="29"/>
      <c r="E10" s="27"/>
      <c r="F10" s="29"/>
      <c r="G10" s="27"/>
      <c r="H10" s="29"/>
      <c r="I10" s="27"/>
      <c r="J10" s="29"/>
      <c r="K10" s="24"/>
      <c r="L10" s="24"/>
      <c r="M10" s="340" t="s">
        <v>195</v>
      </c>
      <c r="N10" s="340" t="s">
        <v>196</v>
      </c>
      <c r="O10" s="341">
        <v>2108610</v>
      </c>
      <c r="P10" s="341">
        <v>1498436</v>
      </c>
      <c r="Q10" s="341">
        <v>199450</v>
      </c>
      <c r="R10" s="341">
        <v>335707</v>
      </c>
      <c r="S10" s="341">
        <v>222</v>
      </c>
      <c r="T10" s="341">
        <v>2189</v>
      </c>
      <c r="U10" s="341">
        <v>199672</v>
      </c>
      <c r="V10" s="341">
        <v>337896</v>
      </c>
    </row>
    <row r="11" spans="1:22" ht="15.75" customHeight="1">
      <c r="A11" s="30"/>
      <c r="B11" s="31" t="s">
        <v>9</v>
      </c>
      <c r="C11" s="32">
        <f aca="true" t="shared" si="0" ref="C11:J11">O6</f>
        <v>43911284</v>
      </c>
      <c r="D11" s="33">
        <f t="shared" si="0"/>
        <v>47662752</v>
      </c>
      <c r="E11" s="34">
        <f t="shared" si="0"/>
        <v>5634947</v>
      </c>
      <c r="F11" s="33">
        <f t="shared" si="0"/>
        <v>6444919</v>
      </c>
      <c r="G11" s="34">
        <f t="shared" si="0"/>
        <v>142525</v>
      </c>
      <c r="H11" s="33">
        <f t="shared" si="0"/>
        <v>136671</v>
      </c>
      <c r="I11" s="34">
        <f t="shared" si="0"/>
        <v>5777472</v>
      </c>
      <c r="J11" s="33">
        <f t="shared" si="0"/>
        <v>6581590</v>
      </c>
      <c r="K11" s="24"/>
      <c r="L11" s="35"/>
      <c r="M11" s="340" t="s">
        <v>197</v>
      </c>
      <c r="N11" s="340" t="s">
        <v>198</v>
      </c>
      <c r="O11" s="341">
        <v>23943004</v>
      </c>
      <c r="P11" s="341">
        <v>24196726</v>
      </c>
      <c r="Q11" s="341">
        <v>5543437</v>
      </c>
      <c r="R11" s="341">
        <v>7039703</v>
      </c>
      <c r="S11" s="341">
        <v>1998746</v>
      </c>
      <c r="T11" s="341">
        <v>2669004</v>
      </c>
      <c r="U11" s="341">
        <v>7542183</v>
      </c>
      <c r="V11" s="341">
        <v>9708707</v>
      </c>
    </row>
    <row r="12" spans="1:22" ht="15">
      <c r="A12" s="36"/>
      <c r="B12" s="31"/>
      <c r="C12" s="32"/>
      <c r="D12" s="33"/>
      <c r="E12" s="34"/>
      <c r="F12" s="33"/>
      <c r="G12" s="34"/>
      <c r="H12" s="33"/>
      <c r="I12" s="34"/>
      <c r="J12" s="33"/>
      <c r="K12" s="27"/>
      <c r="L12" s="27"/>
      <c r="M12" s="340" t="s">
        <v>199</v>
      </c>
      <c r="N12" s="340" t="s">
        <v>200</v>
      </c>
      <c r="O12" s="341">
        <v>26658082</v>
      </c>
      <c r="P12" s="341">
        <v>24705085</v>
      </c>
      <c r="Q12" s="341">
        <v>6700692</v>
      </c>
      <c r="R12" s="341">
        <v>8552313</v>
      </c>
      <c r="S12" s="341">
        <v>310211</v>
      </c>
      <c r="T12" s="341">
        <v>1102246</v>
      </c>
      <c r="U12" s="341">
        <v>7010903</v>
      </c>
      <c r="V12" s="341">
        <v>9654559</v>
      </c>
    </row>
    <row r="13" spans="1:22" ht="15">
      <c r="A13" s="30"/>
      <c r="B13" s="31" t="s">
        <v>10</v>
      </c>
      <c r="C13" s="32">
        <f>O7</f>
        <v>10728286</v>
      </c>
      <c r="D13" s="34">
        <f aca="true" t="shared" si="1" ref="D13:J13">P7</f>
        <v>9081209</v>
      </c>
      <c r="E13" s="32">
        <f t="shared" si="1"/>
        <v>7679418</v>
      </c>
      <c r="F13" s="34">
        <f t="shared" si="1"/>
        <v>6979372</v>
      </c>
      <c r="G13" s="32">
        <f t="shared" si="1"/>
        <v>322434</v>
      </c>
      <c r="H13" s="34">
        <f t="shared" si="1"/>
        <v>1097562</v>
      </c>
      <c r="I13" s="32">
        <f t="shared" si="1"/>
        <v>8001852</v>
      </c>
      <c r="J13" s="33">
        <f t="shared" si="1"/>
        <v>8076934</v>
      </c>
      <c r="K13" s="27"/>
      <c r="L13" s="36"/>
      <c r="M13" s="340" t="s">
        <v>201</v>
      </c>
      <c r="N13" s="340" t="s">
        <v>202</v>
      </c>
      <c r="O13" s="341">
        <v>63665417</v>
      </c>
      <c r="P13" s="341">
        <v>49324065</v>
      </c>
      <c r="Q13" s="341">
        <v>6569318</v>
      </c>
      <c r="R13" s="341">
        <v>7759154</v>
      </c>
      <c r="S13" s="341">
        <v>921984</v>
      </c>
      <c r="T13" s="341">
        <v>667443</v>
      </c>
      <c r="U13" s="341">
        <v>7491302</v>
      </c>
      <c r="V13" s="341">
        <v>8426597</v>
      </c>
    </row>
    <row r="14" spans="1:22" ht="15">
      <c r="A14" s="36"/>
      <c r="B14" s="31"/>
      <c r="C14" s="32"/>
      <c r="D14" s="34"/>
      <c r="E14" s="32"/>
      <c r="F14" s="34"/>
      <c r="G14" s="32"/>
      <c r="H14" s="34"/>
      <c r="I14" s="32"/>
      <c r="J14" s="33"/>
      <c r="K14" s="30"/>
      <c r="L14" s="30"/>
      <c r="M14" s="340" t="s">
        <v>203</v>
      </c>
      <c r="N14" s="340" t="s">
        <v>204</v>
      </c>
      <c r="O14" s="341">
        <v>22006861</v>
      </c>
      <c r="P14" s="341">
        <v>25452725</v>
      </c>
      <c r="Q14" s="341">
        <v>5469841</v>
      </c>
      <c r="R14" s="341">
        <v>6379694</v>
      </c>
      <c r="S14" s="341">
        <v>2274154</v>
      </c>
      <c r="T14" s="341">
        <v>5684336</v>
      </c>
      <c r="U14" s="341">
        <v>7743995</v>
      </c>
      <c r="V14" s="341">
        <v>12064030</v>
      </c>
    </row>
    <row r="15" spans="1:22" ht="15">
      <c r="A15" s="30"/>
      <c r="B15" s="31" t="s">
        <v>11</v>
      </c>
      <c r="C15" s="32">
        <f>O8</f>
        <v>6382978</v>
      </c>
      <c r="D15" s="34">
        <f aca="true" t="shared" si="2" ref="D15:J15">P8</f>
        <v>2997638</v>
      </c>
      <c r="E15" s="32">
        <f t="shared" si="2"/>
        <v>849211</v>
      </c>
      <c r="F15" s="34">
        <f t="shared" si="2"/>
        <v>1080099</v>
      </c>
      <c r="G15" s="32">
        <f t="shared" si="2"/>
        <v>51852</v>
      </c>
      <c r="H15" s="34">
        <f t="shared" si="2"/>
        <v>37758</v>
      </c>
      <c r="I15" s="32">
        <f t="shared" si="2"/>
        <v>901063</v>
      </c>
      <c r="J15" s="33">
        <f t="shared" si="2"/>
        <v>1117857</v>
      </c>
      <c r="K15" s="36"/>
      <c r="L15" s="36"/>
      <c r="M15" s="340" t="s">
        <v>205</v>
      </c>
      <c r="N15" s="340" t="s">
        <v>206</v>
      </c>
      <c r="O15" s="341">
        <v>1236168</v>
      </c>
      <c r="P15" s="341">
        <v>638437</v>
      </c>
      <c r="Q15" s="341">
        <v>501017</v>
      </c>
      <c r="R15" s="341">
        <v>496703</v>
      </c>
      <c r="S15" s="341">
        <v>14050</v>
      </c>
      <c r="T15" s="341">
        <v>42810</v>
      </c>
      <c r="U15" s="341">
        <v>515067</v>
      </c>
      <c r="V15" s="341">
        <v>539513</v>
      </c>
    </row>
    <row r="16" spans="1:22" ht="15">
      <c r="A16" s="36"/>
      <c r="B16" s="31" t="s">
        <v>12</v>
      </c>
      <c r="C16" s="38"/>
      <c r="D16" s="47"/>
      <c r="E16" s="38"/>
      <c r="F16" s="47"/>
      <c r="G16" s="38"/>
      <c r="H16" s="47"/>
      <c r="I16" s="38"/>
      <c r="J16" s="37"/>
      <c r="K16" s="39"/>
      <c r="L16" s="39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19" ht="15">
      <c r="A17" s="36"/>
      <c r="B17" s="31"/>
      <c r="C17" s="38"/>
      <c r="D17" s="47"/>
      <c r="E17" s="38"/>
      <c r="F17" s="47"/>
      <c r="G17" s="38"/>
      <c r="H17" s="47"/>
      <c r="I17" s="38"/>
      <c r="J17" s="37"/>
      <c r="K17" s="27"/>
      <c r="L17" s="27"/>
      <c r="M17" s="41"/>
      <c r="N17" s="42"/>
      <c r="O17" s="43"/>
      <c r="P17" s="43"/>
      <c r="Q17" s="43"/>
      <c r="R17" s="43"/>
      <c r="S17" s="4"/>
    </row>
    <row r="18" spans="1:19" ht="15">
      <c r="A18" s="30"/>
      <c r="B18" s="31" t="s">
        <v>13</v>
      </c>
      <c r="C18" s="32">
        <f>O9</f>
        <v>67441616</v>
      </c>
      <c r="D18" s="34">
        <f aca="true" t="shared" si="3" ref="D18:J18">P9</f>
        <v>54833005</v>
      </c>
      <c r="E18" s="32">
        <f t="shared" si="3"/>
        <v>7501944</v>
      </c>
      <c r="F18" s="34">
        <f t="shared" si="3"/>
        <v>9863374</v>
      </c>
      <c r="G18" s="32">
        <f t="shared" si="3"/>
        <v>29538713</v>
      </c>
      <c r="H18" s="34">
        <f t="shared" si="3"/>
        <v>21395964</v>
      </c>
      <c r="I18" s="32">
        <f t="shared" si="3"/>
        <v>37040657</v>
      </c>
      <c r="J18" s="33">
        <f t="shared" si="3"/>
        <v>31259338</v>
      </c>
      <c r="K18" s="27"/>
      <c r="L18" s="27"/>
      <c r="M18" s="18"/>
      <c r="N18" s="18"/>
      <c r="O18" s="18"/>
      <c r="P18" s="18"/>
      <c r="Q18" s="18"/>
      <c r="R18" s="18"/>
      <c r="S18" s="4"/>
    </row>
    <row r="19" spans="1:19" ht="15">
      <c r="A19" s="36"/>
      <c r="B19" s="31" t="s">
        <v>14</v>
      </c>
      <c r="C19" s="44"/>
      <c r="D19" s="283"/>
      <c r="E19" s="44"/>
      <c r="F19" s="283"/>
      <c r="G19" s="44"/>
      <c r="H19" s="283"/>
      <c r="I19" s="44"/>
      <c r="J19" s="284"/>
      <c r="K19" s="27"/>
      <c r="L19" s="27"/>
      <c r="M19" s="17"/>
      <c r="N19" s="17"/>
      <c r="O19" s="18"/>
      <c r="P19" s="18"/>
      <c r="Q19" s="18"/>
      <c r="R19" s="18"/>
      <c r="S19" s="4"/>
    </row>
    <row r="20" spans="1:19" ht="15">
      <c r="A20" s="36"/>
      <c r="B20" s="45"/>
      <c r="C20" s="44"/>
      <c r="D20" s="283"/>
      <c r="E20" s="44"/>
      <c r="F20" s="283"/>
      <c r="G20" s="44"/>
      <c r="H20" s="283"/>
      <c r="I20" s="44"/>
      <c r="J20" s="284"/>
      <c r="K20" s="27"/>
      <c r="L20" s="27"/>
      <c r="M20" s="17"/>
      <c r="N20" s="17"/>
      <c r="O20" s="18"/>
      <c r="P20" s="18"/>
      <c r="Q20" s="18"/>
      <c r="R20" s="18"/>
      <c r="S20" s="4"/>
    </row>
    <row r="21" spans="1:19" ht="15">
      <c r="A21" s="30"/>
      <c r="B21" s="31" t="s">
        <v>15</v>
      </c>
      <c r="C21" s="32">
        <f>O10</f>
        <v>2108610</v>
      </c>
      <c r="D21" s="34">
        <f aca="true" t="shared" si="4" ref="D21:J21">P10</f>
        <v>1498436</v>
      </c>
      <c r="E21" s="32">
        <f t="shared" si="4"/>
        <v>199450</v>
      </c>
      <c r="F21" s="34">
        <f t="shared" si="4"/>
        <v>335707</v>
      </c>
      <c r="G21" s="32">
        <f t="shared" si="4"/>
        <v>222</v>
      </c>
      <c r="H21" s="34">
        <f t="shared" si="4"/>
        <v>2189</v>
      </c>
      <c r="I21" s="32">
        <f t="shared" si="4"/>
        <v>199672</v>
      </c>
      <c r="J21" s="33">
        <f t="shared" si="4"/>
        <v>337896</v>
      </c>
      <c r="K21" s="27"/>
      <c r="L21" s="27"/>
      <c r="M21" s="17"/>
      <c r="N21" s="17"/>
      <c r="O21" s="18"/>
      <c r="P21" s="18"/>
      <c r="Q21" s="18"/>
      <c r="R21" s="18"/>
      <c r="S21" s="4"/>
    </row>
    <row r="22" spans="1:19" ht="15">
      <c r="A22" s="46"/>
      <c r="B22" s="31"/>
      <c r="C22" s="32"/>
      <c r="D22" s="34"/>
      <c r="E22" s="32"/>
      <c r="F22" s="34"/>
      <c r="G22" s="32"/>
      <c r="H22" s="34"/>
      <c r="I22" s="32"/>
      <c r="J22" s="33"/>
      <c r="K22" s="27"/>
      <c r="L22" s="27"/>
      <c r="M22" s="17"/>
      <c r="N22" s="17"/>
      <c r="O22" s="18"/>
      <c r="P22" s="18"/>
      <c r="Q22" s="18"/>
      <c r="R22" s="18"/>
      <c r="S22" s="4"/>
    </row>
    <row r="23" spans="1:20" ht="15">
      <c r="A23" s="30"/>
      <c r="B23" s="31" t="s">
        <v>16</v>
      </c>
      <c r="C23" s="32">
        <f>O11</f>
        <v>23943004</v>
      </c>
      <c r="D23" s="34">
        <f aca="true" t="shared" si="5" ref="D23:J23">P11</f>
        <v>24196726</v>
      </c>
      <c r="E23" s="32">
        <f t="shared" si="5"/>
        <v>5543437</v>
      </c>
      <c r="F23" s="34">
        <f t="shared" si="5"/>
        <v>7039703</v>
      </c>
      <c r="G23" s="32">
        <f t="shared" si="5"/>
        <v>1998746</v>
      </c>
      <c r="H23" s="34">
        <f t="shared" si="5"/>
        <v>2669004</v>
      </c>
      <c r="I23" s="32">
        <f t="shared" si="5"/>
        <v>7542183</v>
      </c>
      <c r="J23" s="33">
        <f t="shared" si="5"/>
        <v>9708707</v>
      </c>
      <c r="K23" s="27"/>
      <c r="L23" s="27"/>
      <c r="M23" s="17"/>
      <c r="N23" s="17"/>
      <c r="O23" s="18"/>
      <c r="P23" s="18"/>
      <c r="Q23" s="18"/>
      <c r="R23" s="18"/>
      <c r="S23" s="27"/>
      <c r="T23" s="27"/>
    </row>
    <row r="24" spans="1:19" ht="15">
      <c r="A24" s="36"/>
      <c r="B24" s="45"/>
      <c r="C24" s="44"/>
      <c r="D24" s="283"/>
      <c r="E24" s="44"/>
      <c r="F24" s="283"/>
      <c r="G24" s="44"/>
      <c r="H24" s="283"/>
      <c r="I24" s="44"/>
      <c r="J24" s="284"/>
      <c r="K24" s="27"/>
      <c r="L24" s="27"/>
      <c r="M24" s="17"/>
      <c r="N24" s="17"/>
      <c r="O24" s="18"/>
      <c r="P24" s="18"/>
      <c r="Q24" s="18"/>
      <c r="R24" s="18"/>
      <c r="S24" s="4"/>
    </row>
    <row r="25" spans="1:19" ht="15">
      <c r="A25" s="30"/>
      <c r="B25" s="31" t="s">
        <v>17</v>
      </c>
      <c r="C25" s="32">
        <f>O12</f>
        <v>26658082</v>
      </c>
      <c r="D25" s="34">
        <f aca="true" t="shared" si="6" ref="D25:J25">P12</f>
        <v>24705085</v>
      </c>
      <c r="E25" s="32">
        <f t="shared" si="6"/>
        <v>6700692</v>
      </c>
      <c r="F25" s="34">
        <f t="shared" si="6"/>
        <v>8552313</v>
      </c>
      <c r="G25" s="32">
        <f t="shared" si="6"/>
        <v>310211</v>
      </c>
      <c r="H25" s="34">
        <f t="shared" si="6"/>
        <v>1102246</v>
      </c>
      <c r="I25" s="32">
        <f t="shared" si="6"/>
        <v>7010903</v>
      </c>
      <c r="J25" s="33">
        <f t="shared" si="6"/>
        <v>9654559</v>
      </c>
      <c r="K25" s="27"/>
      <c r="L25" s="27"/>
      <c r="M25" s="17"/>
      <c r="N25" s="17"/>
      <c r="O25" s="18"/>
      <c r="P25" s="18"/>
      <c r="Q25" s="18"/>
      <c r="R25" s="18"/>
      <c r="S25" s="4"/>
    </row>
    <row r="26" spans="1:19" ht="15">
      <c r="A26" s="36"/>
      <c r="B26" s="31" t="s">
        <v>18</v>
      </c>
      <c r="C26" s="44"/>
      <c r="D26" s="283"/>
      <c r="E26" s="44"/>
      <c r="F26" s="283"/>
      <c r="G26" s="44"/>
      <c r="H26" s="283"/>
      <c r="I26" s="44"/>
      <c r="J26" s="284"/>
      <c r="K26" s="27"/>
      <c r="L26" s="27"/>
      <c r="M26" s="17"/>
      <c r="N26" s="17"/>
      <c r="O26" s="18"/>
      <c r="P26" s="18"/>
      <c r="Q26" s="18"/>
      <c r="R26" s="18"/>
      <c r="S26" s="4"/>
    </row>
    <row r="27" spans="1:19" ht="15">
      <c r="A27" s="36"/>
      <c r="B27" s="31"/>
      <c r="C27" s="44"/>
      <c r="D27" s="283"/>
      <c r="E27" s="44"/>
      <c r="F27" s="283"/>
      <c r="G27" s="44"/>
      <c r="H27" s="283"/>
      <c r="I27" s="44"/>
      <c r="J27" s="284"/>
      <c r="K27" s="27"/>
      <c r="L27" s="27"/>
      <c r="M27" s="17"/>
      <c r="N27" s="17"/>
      <c r="O27" s="18"/>
      <c r="P27" s="18"/>
      <c r="Q27" s="18"/>
      <c r="R27" s="18"/>
      <c r="S27" s="4"/>
    </row>
    <row r="28" spans="1:19" ht="15">
      <c r="A28" s="30"/>
      <c r="B28" s="31" t="s">
        <v>19</v>
      </c>
      <c r="C28" s="32">
        <f>O13</f>
        <v>63665417</v>
      </c>
      <c r="D28" s="34">
        <f aca="true" t="shared" si="7" ref="D28:J28">P13</f>
        <v>49324065</v>
      </c>
      <c r="E28" s="32">
        <f t="shared" si="7"/>
        <v>6569318</v>
      </c>
      <c r="F28" s="34">
        <f t="shared" si="7"/>
        <v>7759154</v>
      </c>
      <c r="G28" s="32">
        <f t="shared" si="7"/>
        <v>921984</v>
      </c>
      <c r="H28" s="34">
        <f t="shared" si="7"/>
        <v>667443</v>
      </c>
      <c r="I28" s="32">
        <f t="shared" si="7"/>
        <v>7491302</v>
      </c>
      <c r="J28" s="33">
        <f t="shared" si="7"/>
        <v>8426597</v>
      </c>
      <c r="K28" s="27"/>
      <c r="L28" s="27"/>
      <c r="M28" s="17"/>
      <c r="N28" s="17"/>
      <c r="O28" s="18"/>
      <c r="P28" s="18"/>
      <c r="Q28" s="18"/>
      <c r="R28" s="18"/>
      <c r="S28" s="4"/>
    </row>
    <row r="29" spans="1:19" ht="15">
      <c r="A29" s="36"/>
      <c r="B29" s="31"/>
      <c r="C29" s="32"/>
      <c r="D29" s="34"/>
      <c r="E29" s="32"/>
      <c r="F29" s="34"/>
      <c r="G29" s="32"/>
      <c r="H29" s="34"/>
      <c r="I29" s="32"/>
      <c r="J29" s="33"/>
      <c r="K29" s="27"/>
      <c r="L29" s="27"/>
      <c r="M29" s="27"/>
      <c r="N29" s="27"/>
      <c r="O29" s="40"/>
      <c r="P29" s="40"/>
      <c r="Q29" s="40"/>
      <c r="R29" s="40"/>
      <c r="S29" s="4"/>
    </row>
    <row r="30" spans="1:19" ht="15" customHeight="1">
      <c r="A30" s="30"/>
      <c r="B30" s="31" t="s">
        <v>20</v>
      </c>
      <c r="C30" s="38">
        <f>O14</f>
        <v>22006861</v>
      </c>
      <c r="D30" s="47">
        <f aca="true" t="shared" si="8" ref="D30:J30">P14</f>
        <v>25452725</v>
      </c>
      <c r="E30" s="38">
        <f t="shared" si="8"/>
        <v>5469841</v>
      </c>
      <c r="F30" s="47">
        <f t="shared" si="8"/>
        <v>6379694</v>
      </c>
      <c r="G30" s="38">
        <f t="shared" si="8"/>
        <v>2274154</v>
      </c>
      <c r="H30" s="47">
        <f t="shared" si="8"/>
        <v>5684336</v>
      </c>
      <c r="I30" s="38">
        <f t="shared" si="8"/>
        <v>7743995</v>
      </c>
      <c r="J30" s="37">
        <f t="shared" si="8"/>
        <v>12064030</v>
      </c>
      <c r="K30" s="27"/>
      <c r="L30" s="27"/>
      <c r="M30" s="27"/>
      <c r="N30" s="27"/>
      <c r="O30" s="27"/>
      <c r="P30" s="27"/>
      <c r="Q30" s="4"/>
      <c r="R30" s="4"/>
      <c r="S30" s="4"/>
    </row>
    <row r="31" spans="1:19" ht="15">
      <c r="A31" s="36"/>
      <c r="B31" s="31" t="s">
        <v>21</v>
      </c>
      <c r="C31" s="44"/>
      <c r="D31" s="283"/>
      <c r="E31" s="44"/>
      <c r="F31" s="283"/>
      <c r="G31" s="44"/>
      <c r="H31" s="283"/>
      <c r="I31" s="44"/>
      <c r="J31" s="284"/>
      <c r="K31" s="1"/>
      <c r="L31" s="1"/>
      <c r="M31" s="27"/>
      <c r="N31" s="27"/>
      <c r="O31" s="27"/>
      <c r="P31" s="27"/>
      <c r="Q31" s="4"/>
      <c r="R31" s="4"/>
      <c r="S31" s="4"/>
    </row>
    <row r="32" spans="1:19" ht="15">
      <c r="A32" s="36"/>
      <c r="B32" s="31"/>
      <c r="C32" s="38"/>
      <c r="D32" s="47"/>
      <c r="E32" s="38"/>
      <c r="F32" s="47"/>
      <c r="G32" s="38"/>
      <c r="H32" s="47"/>
      <c r="I32" s="38"/>
      <c r="J32" s="37"/>
      <c r="K32" s="1"/>
      <c r="L32" s="1"/>
      <c r="M32" s="27"/>
      <c r="N32" s="27"/>
      <c r="O32" s="27"/>
      <c r="P32" s="27"/>
      <c r="Q32" s="4"/>
      <c r="R32" s="4"/>
      <c r="S32" s="4"/>
    </row>
    <row r="33" spans="1:19" ht="15" customHeight="1">
      <c r="A33" s="48"/>
      <c r="B33" s="31" t="s">
        <v>22</v>
      </c>
      <c r="C33" s="38">
        <f>O15</f>
        <v>1236168</v>
      </c>
      <c r="D33" s="47">
        <f aca="true" t="shared" si="9" ref="D33:J33">P15</f>
        <v>638437</v>
      </c>
      <c r="E33" s="38">
        <f t="shared" si="9"/>
        <v>501017</v>
      </c>
      <c r="F33" s="47">
        <f t="shared" si="9"/>
        <v>496703</v>
      </c>
      <c r="G33" s="38">
        <f t="shared" si="9"/>
        <v>14050</v>
      </c>
      <c r="H33" s="47">
        <f t="shared" si="9"/>
        <v>42810</v>
      </c>
      <c r="I33" s="38">
        <f t="shared" si="9"/>
        <v>515067</v>
      </c>
      <c r="J33" s="37">
        <f t="shared" si="9"/>
        <v>539513</v>
      </c>
      <c r="K33" s="1"/>
      <c r="L33" s="1"/>
      <c r="M33" s="27"/>
      <c r="N33" s="27"/>
      <c r="O33" s="27"/>
      <c r="P33" s="27"/>
      <c r="Q33" s="4"/>
      <c r="R33" s="4"/>
      <c r="S33" s="4"/>
    </row>
    <row r="34" spans="1:19" ht="15">
      <c r="A34" s="46"/>
      <c r="B34" s="31" t="s">
        <v>23</v>
      </c>
      <c r="C34" s="38"/>
      <c r="D34" s="37"/>
      <c r="E34" s="47"/>
      <c r="F34" s="37"/>
      <c r="G34" s="47"/>
      <c r="H34" s="37"/>
      <c r="I34" s="47"/>
      <c r="J34" s="37"/>
      <c r="K34" s="1"/>
      <c r="L34" s="1"/>
      <c r="M34" s="27"/>
      <c r="N34" s="27"/>
      <c r="O34" s="27"/>
      <c r="P34" s="27"/>
      <c r="Q34" s="4"/>
      <c r="R34" s="4"/>
      <c r="S34" s="4"/>
    </row>
    <row r="35" spans="1:19" ht="15" customHeight="1">
      <c r="A35" s="46"/>
      <c r="B35" s="49"/>
      <c r="C35" s="38"/>
      <c r="D35" s="37"/>
      <c r="E35" s="47"/>
      <c r="F35" s="50"/>
      <c r="G35" s="47"/>
      <c r="H35" s="50"/>
      <c r="I35" s="47"/>
      <c r="J35" s="37"/>
      <c r="K35" s="1"/>
      <c r="L35" s="1"/>
      <c r="M35" s="27"/>
      <c r="N35" s="27"/>
      <c r="O35" s="27"/>
      <c r="P35" s="27"/>
      <c r="Q35" s="4"/>
      <c r="R35" s="4"/>
      <c r="S35" s="4"/>
    </row>
    <row r="36" spans="1:19" ht="24.95" customHeight="1" thickBot="1">
      <c r="A36" s="46"/>
      <c r="B36" s="51" t="s">
        <v>24</v>
      </c>
      <c r="C36" s="52">
        <f aca="true" t="shared" si="10" ref="C36:J36">SUM(C11:C33)</f>
        <v>268082306</v>
      </c>
      <c r="D36" s="53">
        <f t="shared" si="10"/>
        <v>240390078</v>
      </c>
      <c r="E36" s="53">
        <f t="shared" si="10"/>
        <v>46649275</v>
      </c>
      <c r="F36" s="54">
        <f t="shared" si="10"/>
        <v>54931038</v>
      </c>
      <c r="G36" s="55">
        <f t="shared" si="10"/>
        <v>35574891</v>
      </c>
      <c r="H36" s="54">
        <f t="shared" si="10"/>
        <v>32835983</v>
      </c>
      <c r="I36" s="55">
        <f t="shared" si="10"/>
        <v>82224166</v>
      </c>
      <c r="J36" s="53">
        <f t="shared" si="10"/>
        <v>87767021</v>
      </c>
      <c r="K36" s="1"/>
      <c r="L36" s="1"/>
      <c r="M36" s="27"/>
      <c r="N36" s="27"/>
      <c r="O36" s="27"/>
      <c r="P36" s="27"/>
      <c r="Q36" s="4"/>
      <c r="R36" s="4"/>
      <c r="S36" s="4"/>
    </row>
    <row r="37" spans="1:19" ht="15" thickTop="1">
      <c r="A37" s="1"/>
      <c r="B37" s="56"/>
      <c r="C37" s="1"/>
      <c r="D37" s="1"/>
      <c r="E37" s="1"/>
      <c r="F37" s="1"/>
      <c r="G37" s="1"/>
      <c r="H37" s="1"/>
      <c r="I37" s="1"/>
      <c r="J37" s="1"/>
      <c r="K37" s="1"/>
      <c r="L37" s="1"/>
      <c r="M37" s="27"/>
      <c r="N37" s="27"/>
      <c r="O37" s="27"/>
      <c r="P37" s="27"/>
      <c r="Q37" s="4"/>
      <c r="R37" s="4"/>
      <c r="S37" s="4"/>
    </row>
    <row r="38" spans="1:19" ht="14.25">
      <c r="A38" s="1"/>
      <c r="B38" s="27" t="s">
        <v>25</v>
      </c>
      <c r="C38" s="57">
        <f>(C36-I36)/1000000</f>
        <v>185.85814</v>
      </c>
      <c r="D38" s="57">
        <f>(D36-J36)/1000000</f>
        <v>152.623057</v>
      </c>
      <c r="E38" s="1"/>
      <c r="F38" s="1"/>
      <c r="G38" s="1"/>
      <c r="H38" s="1"/>
      <c r="I38" s="1"/>
      <c r="J38" s="1"/>
      <c r="K38" s="1"/>
      <c r="L38" s="1"/>
      <c r="M38" s="27"/>
      <c r="N38" s="27"/>
      <c r="O38" s="27"/>
      <c r="P38" s="27"/>
      <c r="Q38" s="4"/>
      <c r="R38" s="4"/>
      <c r="S38" s="4"/>
    </row>
    <row r="39" spans="1:19" ht="14.25">
      <c r="A39" s="1"/>
      <c r="B39" s="58" t="s">
        <v>26</v>
      </c>
      <c r="C39" s="57">
        <f>(C36-D36)/1000000</f>
        <v>27.692228</v>
      </c>
      <c r="E39" s="57">
        <f>(E36-F36)/1000000</f>
        <v>-8.281763</v>
      </c>
      <c r="G39" s="57">
        <f>(G36-H36)/1000000</f>
        <v>2.738908</v>
      </c>
      <c r="H39" s="1"/>
      <c r="I39" s="57">
        <f>(I36-J36)/1000000</f>
        <v>-5.542855</v>
      </c>
      <c r="J39" s="1"/>
      <c r="K39" s="1"/>
      <c r="L39" s="1"/>
      <c r="M39" s="27"/>
      <c r="N39" s="27"/>
      <c r="O39" s="27"/>
      <c r="P39" s="27"/>
      <c r="Q39" s="4"/>
      <c r="R39" s="4"/>
      <c r="S39" s="4"/>
    </row>
    <row r="40" spans="1:19" ht="14.25">
      <c r="A40" s="1"/>
      <c r="B40" s="59" t="s">
        <v>27</v>
      </c>
      <c r="C40" s="60">
        <f>-1+(C36/D36)</f>
        <v>0.11519705068692554</v>
      </c>
      <c r="D40" s="1"/>
      <c r="E40" s="60">
        <f>-1+(E36/F36)</f>
        <v>-0.15076654841293913</v>
      </c>
      <c r="F40" s="1"/>
      <c r="G40" s="60">
        <f>-1+(G36/H36)</f>
        <v>0.08341178639299462</v>
      </c>
      <c r="H40" s="1"/>
      <c r="I40" s="60">
        <f>-1+(I36/J36)</f>
        <v>-0.06315418863310851</v>
      </c>
      <c r="J40" s="1"/>
      <c r="K40" s="1"/>
      <c r="L40" s="1"/>
      <c r="M40" s="27"/>
      <c r="N40" s="27"/>
      <c r="O40" s="27"/>
      <c r="P40" s="27"/>
      <c r="Q40" s="4"/>
      <c r="R40" s="4"/>
      <c r="S40" s="4"/>
    </row>
    <row r="41" spans="1:19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27"/>
      <c r="N41" s="27"/>
      <c r="O41" s="27"/>
      <c r="P41" s="27"/>
      <c r="Q41" s="4"/>
      <c r="R41" s="4"/>
      <c r="S41" s="4"/>
    </row>
    <row r="42" spans="1:19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27"/>
      <c r="N42" s="27"/>
      <c r="O42" s="27"/>
      <c r="P42" s="27"/>
      <c r="Q42" s="4"/>
      <c r="R42" s="4"/>
      <c r="S42" s="4"/>
    </row>
    <row r="43" spans="1:19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27"/>
      <c r="N43" s="27"/>
      <c r="O43" s="27"/>
      <c r="P43" s="27"/>
      <c r="Q43" s="4"/>
      <c r="R43" s="4"/>
      <c r="S43" s="4"/>
    </row>
    <row r="44" spans="1:19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27"/>
      <c r="N44" s="27"/>
      <c r="O44" s="27"/>
      <c r="P44" s="27"/>
      <c r="Q44" s="4"/>
      <c r="R44" s="4"/>
      <c r="S44" s="4"/>
    </row>
    <row r="45" spans="1:19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27"/>
      <c r="N45" s="27"/>
      <c r="O45" s="27"/>
      <c r="P45" s="27"/>
      <c r="Q45" s="4"/>
      <c r="R45" s="4"/>
      <c r="S45" s="4"/>
    </row>
    <row r="51" spans="1:19" ht="12.75">
      <c r="A51" s="4">
        <v>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</sheetData>
  <mergeCells count="2">
    <mergeCell ref="B2:J2"/>
    <mergeCell ref="B1:J1"/>
  </mergeCells>
  <printOptions/>
  <pageMargins left="0.75" right="0.75" top="1" bottom="1" header="0.5" footer="0.5"/>
  <pageSetup fitToHeight="1" fitToWidth="1" horizontalDpi="600" verticalDpi="600" orientation="landscape" scale="79" r:id="rId1"/>
  <headerFooter alignWithMargins="0">
    <oddHeader>&amp;C&amp;"Book Antiqua,Regular"-1-</oddHeader>
  </headerFooter>
  <ignoredErrors>
    <ignoredError sqref="D9 F9 H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workbookViewId="0" topLeftCell="A1">
      <selection activeCell="O40" sqref="O40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scale="83" r:id="rId2"/>
  <headerFooter alignWithMargins="0">
    <oddHeader>&amp;C&amp;"Book Antiqua,Regular"-2-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workbookViewId="0" topLeftCell="B1">
      <selection activeCell="M5" sqref="M5:V15"/>
    </sheetView>
  </sheetViews>
  <sheetFormatPr defaultColWidth="10.421875" defaultRowHeight="12.75"/>
  <cols>
    <col min="1" max="1" width="4.57421875" style="5" customWidth="1"/>
    <col min="2" max="2" width="47.57421875" style="5" customWidth="1"/>
    <col min="3" max="3" width="15.7109375" style="5" customWidth="1"/>
    <col min="4" max="4" width="15.8515625" style="5" customWidth="1"/>
    <col min="5" max="5" width="13.57421875" style="5" customWidth="1"/>
    <col min="6" max="6" width="14.140625" style="5" customWidth="1"/>
    <col min="7" max="7" width="14.28125" style="5" customWidth="1"/>
    <col min="8" max="8" width="13.57421875" style="5" customWidth="1"/>
    <col min="9" max="9" width="13.7109375" style="5" customWidth="1"/>
    <col min="10" max="10" width="14.00390625" style="5" customWidth="1"/>
    <col min="11" max="12" width="10.421875" style="5" customWidth="1"/>
    <col min="13" max="13" width="8.421875" style="5" bestFit="1" customWidth="1"/>
    <col min="14" max="14" width="40.28125" style="5" bestFit="1" customWidth="1"/>
    <col min="15" max="15" width="14.7109375" style="5" bestFit="1" customWidth="1"/>
    <col min="16" max="16" width="15.7109375" style="5" bestFit="1" customWidth="1"/>
    <col min="17" max="17" width="15.8515625" style="5" bestFit="1" customWidth="1"/>
    <col min="18" max="18" width="16.8515625" style="5" bestFit="1" customWidth="1"/>
    <col min="19" max="19" width="15.7109375" style="5" bestFit="1" customWidth="1"/>
    <col min="20" max="20" width="16.7109375" style="5" bestFit="1" customWidth="1"/>
    <col min="21" max="21" width="15.57421875" style="5" bestFit="1" customWidth="1"/>
    <col min="22" max="22" width="16.57421875" style="5" bestFit="1" customWidth="1"/>
    <col min="23" max="16384" width="10.421875" style="5" customWidth="1"/>
  </cols>
  <sheetData>
    <row r="1" spans="1:19" ht="14.25" customHeight="1">
      <c r="A1" s="1"/>
      <c r="B1" s="360" t="s">
        <v>148</v>
      </c>
      <c r="C1" s="360"/>
      <c r="D1" s="360"/>
      <c r="E1" s="360"/>
      <c r="F1" s="360"/>
      <c r="G1" s="360"/>
      <c r="H1" s="360"/>
      <c r="I1" s="360"/>
      <c r="J1" s="360"/>
      <c r="K1" s="4"/>
      <c r="L1" s="4"/>
      <c r="M1" s="4"/>
      <c r="N1" s="4"/>
      <c r="O1" s="4"/>
      <c r="P1" s="4"/>
      <c r="Q1" s="4"/>
      <c r="R1" s="4"/>
      <c r="S1" s="4"/>
    </row>
    <row r="2" spans="1:19" ht="14.25" customHeight="1">
      <c r="A2" s="3"/>
      <c r="B2" s="360" t="str">
        <f>"JANUARY - "&amp;UPPER('Table 1'!$M$1)&amp;" "&amp;'Table 1'!$N$1&amp;" WITH THE CORRESPONDING PERIOD OF "&amp;'Table 1'!$O$1</f>
        <v>JANUARY - FEBRUARY  2020 WITH THE CORRESPONDING PERIOD OF 2019</v>
      </c>
      <c r="C2" s="360"/>
      <c r="D2" s="360"/>
      <c r="E2" s="360"/>
      <c r="F2" s="360"/>
      <c r="G2" s="360"/>
      <c r="H2" s="360"/>
      <c r="I2" s="360"/>
      <c r="J2" s="360"/>
      <c r="K2" s="4"/>
      <c r="L2" s="4"/>
      <c r="M2" s="4"/>
      <c r="N2" s="4"/>
      <c r="O2" s="4"/>
      <c r="P2" s="4"/>
      <c r="Q2" s="4"/>
      <c r="R2" s="4"/>
      <c r="S2" s="4"/>
    </row>
    <row r="3" spans="1:19" ht="15">
      <c r="A3" s="3"/>
      <c r="B3" s="6" t="s">
        <v>28</v>
      </c>
      <c r="C3" s="3"/>
      <c r="D3" s="3"/>
      <c r="E3" s="3"/>
      <c r="F3" s="1"/>
      <c r="G3" s="1"/>
      <c r="H3" s="1"/>
      <c r="I3" s="1"/>
      <c r="J3" s="1"/>
      <c r="K3" s="4"/>
      <c r="L3" s="4"/>
      <c r="M3" s="4"/>
      <c r="N3" s="4"/>
      <c r="O3" s="4"/>
      <c r="P3" s="4"/>
      <c r="Q3" s="4"/>
      <c r="R3" s="4"/>
      <c r="S3" s="4"/>
    </row>
    <row r="4" spans="1:23" ht="14.25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">
      <c r="A5" s="3"/>
      <c r="B5" s="8"/>
      <c r="C5" s="8"/>
      <c r="D5" s="8"/>
      <c r="E5" s="8"/>
      <c r="F5" s="8"/>
      <c r="G5" s="8"/>
      <c r="H5" s="8"/>
      <c r="I5" s="8"/>
      <c r="J5" s="9" t="s">
        <v>1</v>
      </c>
      <c r="K5" s="4"/>
      <c r="L5" s="4"/>
      <c r="M5" s="339" t="s">
        <v>155</v>
      </c>
      <c r="N5" s="339" t="s">
        <v>156</v>
      </c>
      <c r="O5" s="339" t="s">
        <v>157</v>
      </c>
      <c r="P5" s="339" t="s">
        <v>158</v>
      </c>
      <c r="Q5" s="339" t="s">
        <v>159</v>
      </c>
      <c r="R5" s="339" t="s">
        <v>160</v>
      </c>
      <c r="S5" s="339" t="s">
        <v>161</v>
      </c>
      <c r="T5" s="339" t="s">
        <v>162</v>
      </c>
      <c r="U5" s="339" t="s">
        <v>163</v>
      </c>
      <c r="V5" s="339" t="s">
        <v>164</v>
      </c>
      <c r="W5" s="4"/>
    </row>
    <row r="6" spans="1:23" ht="15.75" thickBot="1">
      <c r="A6" s="1"/>
      <c r="B6" s="10" t="s">
        <v>2</v>
      </c>
      <c r="C6" s="11" t="s">
        <v>3</v>
      </c>
      <c r="D6" s="12"/>
      <c r="E6" s="13"/>
      <c r="F6" s="14"/>
      <c r="G6" s="15" t="s">
        <v>4</v>
      </c>
      <c r="H6" s="13"/>
      <c r="I6" s="14"/>
      <c r="J6" s="16"/>
      <c r="K6" s="4"/>
      <c r="L6" s="4"/>
      <c r="M6" s="340" t="s">
        <v>187</v>
      </c>
      <c r="N6" s="340" t="s">
        <v>188</v>
      </c>
      <c r="O6" s="341">
        <v>98248719</v>
      </c>
      <c r="P6" s="341">
        <v>96457261</v>
      </c>
      <c r="Q6" s="341">
        <v>10962261</v>
      </c>
      <c r="R6" s="341">
        <v>11803138</v>
      </c>
      <c r="S6" s="341">
        <v>189039</v>
      </c>
      <c r="T6" s="341">
        <v>261314</v>
      </c>
      <c r="U6" s="341">
        <v>11151300</v>
      </c>
      <c r="V6" s="341">
        <v>12064452</v>
      </c>
      <c r="W6" s="4"/>
    </row>
    <row r="7" spans="1:23" ht="16.5" thickTop="1">
      <c r="A7" s="1"/>
      <c r="B7" s="19" t="s">
        <v>5</v>
      </c>
      <c r="C7" s="20"/>
      <c r="D7" s="21"/>
      <c r="E7" s="22" t="s">
        <v>6</v>
      </c>
      <c r="F7" s="23"/>
      <c r="G7" s="22" t="s">
        <v>7</v>
      </c>
      <c r="H7" s="23"/>
      <c r="I7" s="22" t="s">
        <v>8</v>
      </c>
      <c r="J7" s="21"/>
      <c r="K7" s="24"/>
      <c r="L7" s="24"/>
      <c r="M7" s="340" t="s">
        <v>189</v>
      </c>
      <c r="N7" s="340" t="s">
        <v>190</v>
      </c>
      <c r="O7" s="341">
        <v>17749799</v>
      </c>
      <c r="P7" s="341">
        <v>14706342</v>
      </c>
      <c r="Q7" s="341">
        <v>13890534</v>
      </c>
      <c r="R7" s="341">
        <v>14859877</v>
      </c>
      <c r="S7" s="341">
        <v>627357</v>
      </c>
      <c r="T7" s="341">
        <v>3432656</v>
      </c>
      <c r="U7" s="341">
        <v>14517891</v>
      </c>
      <c r="V7" s="341">
        <v>18292533</v>
      </c>
      <c r="W7" s="4"/>
    </row>
    <row r="8" spans="1:23" ht="15.75">
      <c r="A8" s="1"/>
      <c r="B8" s="25"/>
      <c r="C8" s="25"/>
      <c r="D8" s="26"/>
      <c r="E8" s="1"/>
      <c r="F8" s="12"/>
      <c r="G8" s="1"/>
      <c r="H8" s="12"/>
      <c r="I8" s="3"/>
      <c r="J8" s="26"/>
      <c r="K8" s="24"/>
      <c r="L8" s="24"/>
      <c r="M8" s="340" t="s">
        <v>191</v>
      </c>
      <c r="N8" s="340" t="s">
        <v>192</v>
      </c>
      <c r="O8" s="341">
        <v>16138334</v>
      </c>
      <c r="P8" s="341">
        <v>8965358</v>
      </c>
      <c r="Q8" s="341">
        <v>1775787</v>
      </c>
      <c r="R8" s="341">
        <v>2215550</v>
      </c>
      <c r="S8" s="341">
        <v>51852</v>
      </c>
      <c r="T8" s="341">
        <v>85114</v>
      </c>
      <c r="U8" s="341">
        <v>1827639</v>
      </c>
      <c r="V8" s="341">
        <v>2300664</v>
      </c>
      <c r="W8" s="4"/>
    </row>
    <row r="9" spans="1:23" ht="15.75">
      <c r="A9" s="27"/>
      <c r="B9" s="320"/>
      <c r="C9" s="85" t="str">
        <f>'Table 1'!$N$1&amp;"*"</f>
        <v>2020*</v>
      </c>
      <c r="D9" s="86">
        <f>'Table 1'!$O$1</f>
        <v>2019</v>
      </c>
      <c r="E9" s="85" t="str">
        <f>'Table 1'!$N$1&amp;"*"</f>
        <v>2020*</v>
      </c>
      <c r="F9" s="86">
        <f>'Table 1'!$O$1</f>
        <v>2019</v>
      </c>
      <c r="G9" s="85" t="str">
        <f>'Table 1'!$N$1&amp;"*"</f>
        <v>2020*</v>
      </c>
      <c r="H9" s="86">
        <f>'Table 1'!$O$1</f>
        <v>2019</v>
      </c>
      <c r="I9" s="85" t="str">
        <f>'Table 1'!$N$1&amp;"*"</f>
        <v>2020*</v>
      </c>
      <c r="J9" s="86">
        <f>'Table 1'!$O$1</f>
        <v>2019</v>
      </c>
      <c r="K9" s="24"/>
      <c r="L9" s="24"/>
      <c r="M9" s="340" t="s">
        <v>193</v>
      </c>
      <c r="N9" s="340" t="s">
        <v>194</v>
      </c>
      <c r="O9" s="341">
        <v>143854691</v>
      </c>
      <c r="P9" s="341">
        <v>117868135</v>
      </c>
      <c r="Q9" s="341">
        <v>7650525</v>
      </c>
      <c r="R9" s="341">
        <v>12424791</v>
      </c>
      <c r="S9" s="341">
        <v>67554160</v>
      </c>
      <c r="T9" s="341">
        <v>47134880</v>
      </c>
      <c r="U9" s="341">
        <v>75204685</v>
      </c>
      <c r="V9" s="341">
        <v>59559671</v>
      </c>
      <c r="W9" s="4"/>
    </row>
    <row r="10" spans="1:23" ht="15.75">
      <c r="A10" s="27"/>
      <c r="B10" s="10"/>
      <c r="C10" s="28"/>
      <c r="D10" s="29"/>
      <c r="E10" s="27"/>
      <c r="F10" s="29"/>
      <c r="G10" s="27"/>
      <c r="H10" s="29"/>
      <c r="I10" s="27"/>
      <c r="J10" s="29"/>
      <c r="K10" s="24"/>
      <c r="L10" s="24"/>
      <c r="M10" s="340" t="s">
        <v>195</v>
      </c>
      <c r="N10" s="340" t="s">
        <v>196</v>
      </c>
      <c r="O10" s="341">
        <v>4800311</v>
      </c>
      <c r="P10" s="341">
        <v>3415418</v>
      </c>
      <c r="Q10" s="341">
        <v>504233</v>
      </c>
      <c r="R10" s="341">
        <v>526564</v>
      </c>
      <c r="S10" s="341">
        <v>673</v>
      </c>
      <c r="T10" s="341">
        <v>2570</v>
      </c>
      <c r="U10" s="341">
        <v>504906</v>
      </c>
      <c r="V10" s="341">
        <v>529134</v>
      </c>
      <c r="W10" s="4"/>
    </row>
    <row r="11" spans="1:23" ht="15.75" customHeight="1">
      <c r="A11" s="30"/>
      <c r="B11" s="31" t="s">
        <v>9</v>
      </c>
      <c r="C11" s="61">
        <f>O6</f>
        <v>98248719</v>
      </c>
      <c r="D11" s="63">
        <f aca="true" t="shared" si="0" ref="D11:J11">P6</f>
        <v>96457261</v>
      </c>
      <c r="E11" s="61">
        <f t="shared" si="0"/>
        <v>10962261</v>
      </c>
      <c r="F11" s="63">
        <f t="shared" si="0"/>
        <v>11803138</v>
      </c>
      <c r="G11" s="61">
        <f t="shared" si="0"/>
        <v>189039</v>
      </c>
      <c r="H11" s="63">
        <f t="shared" si="0"/>
        <v>261314</v>
      </c>
      <c r="I11" s="61">
        <f t="shared" si="0"/>
        <v>11151300</v>
      </c>
      <c r="J11" s="62">
        <f t="shared" si="0"/>
        <v>12064452</v>
      </c>
      <c r="K11" s="24"/>
      <c r="L11" s="35"/>
      <c r="M11" s="340" t="s">
        <v>197</v>
      </c>
      <c r="N11" s="340" t="s">
        <v>198</v>
      </c>
      <c r="O11" s="341">
        <v>47843742</v>
      </c>
      <c r="P11" s="341">
        <v>47498265</v>
      </c>
      <c r="Q11" s="341">
        <v>10464770</v>
      </c>
      <c r="R11" s="341">
        <v>13001687</v>
      </c>
      <c r="S11" s="341">
        <v>4194545</v>
      </c>
      <c r="T11" s="341">
        <v>6314045</v>
      </c>
      <c r="U11" s="341">
        <v>14659315</v>
      </c>
      <c r="V11" s="341">
        <v>19315732</v>
      </c>
      <c r="W11" s="4"/>
    </row>
    <row r="12" spans="1:23" ht="15">
      <c r="A12" s="36"/>
      <c r="B12" s="31"/>
      <c r="C12" s="61"/>
      <c r="D12" s="63"/>
      <c r="E12" s="61"/>
      <c r="F12" s="63"/>
      <c r="G12" s="61"/>
      <c r="H12" s="63"/>
      <c r="I12" s="61"/>
      <c r="J12" s="62"/>
      <c r="K12" s="27"/>
      <c r="L12" s="27"/>
      <c r="M12" s="340" t="s">
        <v>199</v>
      </c>
      <c r="N12" s="340" t="s">
        <v>200</v>
      </c>
      <c r="O12" s="341">
        <v>58394017</v>
      </c>
      <c r="P12" s="341">
        <v>52359900</v>
      </c>
      <c r="Q12" s="341">
        <v>11669678</v>
      </c>
      <c r="R12" s="341">
        <v>15133503</v>
      </c>
      <c r="S12" s="341">
        <v>682125</v>
      </c>
      <c r="T12" s="341">
        <v>1893440</v>
      </c>
      <c r="U12" s="341">
        <v>12351803</v>
      </c>
      <c r="V12" s="341">
        <v>17026943</v>
      </c>
      <c r="W12" s="4"/>
    </row>
    <row r="13" spans="1:23" ht="15">
      <c r="A13" s="30"/>
      <c r="B13" s="31" t="s">
        <v>10</v>
      </c>
      <c r="C13" s="61">
        <f>O7</f>
        <v>17749799</v>
      </c>
      <c r="D13" s="63">
        <f aca="true" t="shared" si="1" ref="D13:J13">P7</f>
        <v>14706342</v>
      </c>
      <c r="E13" s="61">
        <f t="shared" si="1"/>
        <v>13890534</v>
      </c>
      <c r="F13" s="63">
        <f t="shared" si="1"/>
        <v>14859877</v>
      </c>
      <c r="G13" s="61">
        <f t="shared" si="1"/>
        <v>627357</v>
      </c>
      <c r="H13" s="63">
        <f t="shared" si="1"/>
        <v>3432656</v>
      </c>
      <c r="I13" s="61">
        <f t="shared" si="1"/>
        <v>14517891</v>
      </c>
      <c r="J13" s="62">
        <f t="shared" si="1"/>
        <v>18292533</v>
      </c>
      <c r="K13" s="27"/>
      <c r="L13" s="36"/>
      <c r="M13" s="340" t="s">
        <v>201</v>
      </c>
      <c r="N13" s="340" t="s">
        <v>202</v>
      </c>
      <c r="O13" s="341">
        <v>132608089</v>
      </c>
      <c r="P13" s="341">
        <v>103731403</v>
      </c>
      <c r="Q13" s="341">
        <v>9882886</v>
      </c>
      <c r="R13" s="341">
        <v>9480508</v>
      </c>
      <c r="S13" s="341">
        <v>1447962</v>
      </c>
      <c r="T13" s="341">
        <v>1136515</v>
      </c>
      <c r="U13" s="341">
        <v>11330848</v>
      </c>
      <c r="V13" s="341">
        <v>10617023</v>
      </c>
      <c r="W13" s="4"/>
    </row>
    <row r="14" spans="1:23" ht="15">
      <c r="A14" s="36"/>
      <c r="B14" s="31"/>
      <c r="C14" s="61"/>
      <c r="D14" s="63"/>
      <c r="E14" s="61"/>
      <c r="F14" s="63"/>
      <c r="G14" s="61"/>
      <c r="H14" s="63"/>
      <c r="I14" s="61"/>
      <c r="J14" s="62"/>
      <c r="K14" s="30"/>
      <c r="L14" s="30"/>
      <c r="M14" s="340" t="s">
        <v>203</v>
      </c>
      <c r="N14" s="340" t="s">
        <v>204</v>
      </c>
      <c r="O14" s="341">
        <v>51861525</v>
      </c>
      <c r="P14" s="341">
        <v>54234264</v>
      </c>
      <c r="Q14" s="341">
        <v>10580835</v>
      </c>
      <c r="R14" s="341">
        <v>11487197</v>
      </c>
      <c r="S14" s="341">
        <v>4004344</v>
      </c>
      <c r="T14" s="341">
        <v>13241103</v>
      </c>
      <c r="U14" s="341">
        <v>14585179</v>
      </c>
      <c r="V14" s="341">
        <v>24728300</v>
      </c>
      <c r="W14" s="4"/>
    </row>
    <row r="15" spans="1:23" ht="15">
      <c r="A15" s="30"/>
      <c r="B15" s="31" t="s">
        <v>11</v>
      </c>
      <c r="C15" s="61">
        <f>O8</f>
        <v>16138334</v>
      </c>
      <c r="D15" s="63">
        <f aca="true" t="shared" si="2" ref="D15:J15">P8</f>
        <v>8965358</v>
      </c>
      <c r="E15" s="61">
        <f t="shared" si="2"/>
        <v>1775787</v>
      </c>
      <c r="F15" s="63">
        <f t="shared" si="2"/>
        <v>2215550</v>
      </c>
      <c r="G15" s="61">
        <f t="shared" si="2"/>
        <v>51852</v>
      </c>
      <c r="H15" s="63">
        <f t="shared" si="2"/>
        <v>85114</v>
      </c>
      <c r="I15" s="61">
        <f t="shared" si="2"/>
        <v>1827639</v>
      </c>
      <c r="J15" s="62">
        <f t="shared" si="2"/>
        <v>2300664</v>
      </c>
      <c r="K15" s="36"/>
      <c r="L15" s="36"/>
      <c r="M15" s="340" t="s">
        <v>205</v>
      </c>
      <c r="N15" s="340" t="s">
        <v>206</v>
      </c>
      <c r="O15" s="341">
        <v>2218220</v>
      </c>
      <c r="P15" s="341">
        <v>1888615</v>
      </c>
      <c r="Q15" s="341">
        <v>803416</v>
      </c>
      <c r="R15" s="341">
        <v>920176</v>
      </c>
      <c r="S15" s="341">
        <v>22836</v>
      </c>
      <c r="T15" s="341">
        <v>63841</v>
      </c>
      <c r="U15" s="341">
        <v>826252</v>
      </c>
      <c r="V15" s="341">
        <v>984017</v>
      </c>
      <c r="W15" s="4"/>
    </row>
    <row r="16" spans="1:19" ht="15">
      <c r="A16" s="36"/>
      <c r="B16" s="31" t="s">
        <v>12</v>
      </c>
      <c r="C16" s="65"/>
      <c r="D16" s="67"/>
      <c r="E16" s="65"/>
      <c r="F16" s="67"/>
      <c r="G16" s="65"/>
      <c r="H16" s="67"/>
      <c r="I16" s="65"/>
      <c r="J16" s="64"/>
      <c r="K16" s="39"/>
      <c r="L16" s="39"/>
      <c r="O16" s="40"/>
      <c r="P16" s="40"/>
      <c r="Q16" s="40"/>
      <c r="R16" s="40"/>
      <c r="S16" s="4"/>
    </row>
    <row r="17" spans="1:19" ht="15">
      <c r="A17" s="36"/>
      <c r="B17" s="31"/>
      <c r="C17" s="65"/>
      <c r="D17" s="67"/>
      <c r="E17" s="65"/>
      <c r="F17" s="67"/>
      <c r="G17" s="65"/>
      <c r="H17" s="67"/>
      <c r="I17" s="65"/>
      <c r="J17" s="64"/>
      <c r="K17" s="27"/>
      <c r="L17" s="27"/>
      <c r="M17" s="41"/>
      <c r="N17" s="42"/>
      <c r="O17" s="43"/>
      <c r="P17" s="43"/>
      <c r="Q17" s="43"/>
      <c r="R17" s="43"/>
      <c r="S17" s="4"/>
    </row>
    <row r="18" spans="1:20" ht="15">
      <c r="A18" s="30"/>
      <c r="B18" s="31" t="s">
        <v>13</v>
      </c>
      <c r="C18" s="61">
        <f>O9</f>
        <v>143854691</v>
      </c>
      <c r="D18" s="63">
        <f aca="true" t="shared" si="3" ref="D18:J18">P9</f>
        <v>117868135</v>
      </c>
      <c r="E18" s="61">
        <f t="shared" si="3"/>
        <v>7650525</v>
      </c>
      <c r="F18" s="63">
        <f t="shared" si="3"/>
        <v>12424791</v>
      </c>
      <c r="G18" s="61">
        <f t="shared" si="3"/>
        <v>67554160</v>
      </c>
      <c r="H18" s="63">
        <f t="shared" si="3"/>
        <v>47134880</v>
      </c>
      <c r="I18" s="61">
        <f t="shared" si="3"/>
        <v>75204685</v>
      </c>
      <c r="J18" s="62">
        <f t="shared" si="3"/>
        <v>59559671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1:20" ht="15">
      <c r="A19" s="36"/>
      <c r="B19" s="31" t="s">
        <v>29</v>
      </c>
      <c r="C19" s="66"/>
      <c r="D19" s="286"/>
      <c r="E19" s="66"/>
      <c r="F19" s="286"/>
      <c r="G19" s="66"/>
      <c r="H19" s="286"/>
      <c r="I19" s="66"/>
      <c r="J19" s="285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5">
      <c r="A20" s="36"/>
      <c r="B20" s="45"/>
      <c r="C20" s="66"/>
      <c r="D20" s="286"/>
      <c r="E20" s="66"/>
      <c r="F20" s="286"/>
      <c r="G20" s="66"/>
      <c r="H20" s="286"/>
      <c r="I20" s="66"/>
      <c r="J20" s="285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1:20" ht="15">
      <c r="A21" s="30"/>
      <c r="B21" s="31" t="s">
        <v>15</v>
      </c>
      <c r="C21" s="61">
        <f>O10</f>
        <v>4800311</v>
      </c>
      <c r="D21" s="63">
        <f aca="true" t="shared" si="4" ref="D21:J21">P10</f>
        <v>3415418</v>
      </c>
      <c r="E21" s="61">
        <f t="shared" si="4"/>
        <v>504233</v>
      </c>
      <c r="F21" s="63">
        <f t="shared" si="4"/>
        <v>526564</v>
      </c>
      <c r="G21" s="61">
        <f t="shared" si="4"/>
        <v>673</v>
      </c>
      <c r="H21" s="63">
        <f t="shared" si="4"/>
        <v>2570</v>
      </c>
      <c r="I21" s="61">
        <f t="shared" si="4"/>
        <v>504906</v>
      </c>
      <c r="J21" s="62">
        <f t="shared" si="4"/>
        <v>529134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ht="15">
      <c r="A22" s="46"/>
      <c r="B22" s="31"/>
      <c r="C22" s="61"/>
      <c r="D22" s="63"/>
      <c r="E22" s="61"/>
      <c r="F22" s="63"/>
      <c r="G22" s="61"/>
      <c r="H22" s="63"/>
      <c r="I22" s="61"/>
      <c r="J22" s="62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5">
      <c r="A23" s="30"/>
      <c r="B23" s="31" t="s">
        <v>16</v>
      </c>
      <c r="C23" s="61">
        <f>O11</f>
        <v>47843742</v>
      </c>
      <c r="D23" s="63">
        <f aca="true" t="shared" si="5" ref="D23:J23">P11</f>
        <v>47498265</v>
      </c>
      <c r="E23" s="61">
        <f t="shared" si="5"/>
        <v>10464770</v>
      </c>
      <c r="F23" s="63">
        <f t="shared" si="5"/>
        <v>13001687</v>
      </c>
      <c r="G23" s="61">
        <f t="shared" si="5"/>
        <v>4194545</v>
      </c>
      <c r="H23" s="63">
        <f t="shared" si="5"/>
        <v>6314045</v>
      </c>
      <c r="I23" s="61">
        <f t="shared" si="5"/>
        <v>14659315</v>
      </c>
      <c r="J23" s="62">
        <f t="shared" si="5"/>
        <v>19315732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5">
      <c r="A24" s="36"/>
      <c r="B24" s="45"/>
      <c r="C24" s="66"/>
      <c r="D24" s="286"/>
      <c r="E24" s="66"/>
      <c r="F24" s="286"/>
      <c r="G24" s="66"/>
      <c r="H24" s="286"/>
      <c r="I24" s="66"/>
      <c r="J24" s="285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5">
      <c r="A25" s="30"/>
      <c r="B25" s="31" t="s">
        <v>17</v>
      </c>
      <c r="C25" s="61">
        <f>O12</f>
        <v>58394017</v>
      </c>
      <c r="D25" s="63">
        <f aca="true" t="shared" si="6" ref="D25:J25">P12</f>
        <v>52359900</v>
      </c>
      <c r="E25" s="61">
        <f t="shared" si="6"/>
        <v>11669678</v>
      </c>
      <c r="F25" s="63">
        <f t="shared" si="6"/>
        <v>15133503</v>
      </c>
      <c r="G25" s="61">
        <f t="shared" si="6"/>
        <v>682125</v>
      </c>
      <c r="H25" s="63">
        <f t="shared" si="6"/>
        <v>1893440</v>
      </c>
      <c r="I25" s="61">
        <f t="shared" si="6"/>
        <v>12351803</v>
      </c>
      <c r="J25" s="62">
        <f t="shared" si="6"/>
        <v>17026943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5">
      <c r="A26" s="36"/>
      <c r="B26" s="31" t="s">
        <v>18</v>
      </c>
      <c r="C26" s="66"/>
      <c r="D26" s="286"/>
      <c r="E26" s="66"/>
      <c r="F26" s="286"/>
      <c r="G26" s="66"/>
      <c r="H26" s="286"/>
      <c r="I26" s="66"/>
      <c r="J26" s="285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5">
      <c r="A27" s="36"/>
      <c r="B27" s="31"/>
      <c r="C27" s="66"/>
      <c r="D27" s="286"/>
      <c r="E27" s="66"/>
      <c r="F27" s="286"/>
      <c r="G27" s="66"/>
      <c r="H27" s="286"/>
      <c r="I27" s="66"/>
      <c r="J27" s="285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15">
      <c r="A28" s="30"/>
      <c r="B28" s="31" t="s">
        <v>19</v>
      </c>
      <c r="C28" s="61">
        <f>O13</f>
        <v>132608089</v>
      </c>
      <c r="D28" s="63">
        <f aca="true" t="shared" si="7" ref="D28:J28">P13</f>
        <v>103731403</v>
      </c>
      <c r="E28" s="61">
        <f t="shared" si="7"/>
        <v>9882886</v>
      </c>
      <c r="F28" s="63">
        <f t="shared" si="7"/>
        <v>9480508</v>
      </c>
      <c r="G28" s="61">
        <f t="shared" si="7"/>
        <v>1447962</v>
      </c>
      <c r="H28" s="63">
        <f t="shared" si="7"/>
        <v>1136515</v>
      </c>
      <c r="I28" s="61">
        <f t="shared" si="7"/>
        <v>11330848</v>
      </c>
      <c r="J28" s="62">
        <f t="shared" si="7"/>
        <v>10617023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5">
      <c r="A29" s="36"/>
      <c r="B29" s="31"/>
      <c r="C29" s="61"/>
      <c r="D29" s="63"/>
      <c r="E29" s="61"/>
      <c r="F29" s="63"/>
      <c r="G29" s="61"/>
      <c r="H29" s="63"/>
      <c r="I29" s="61"/>
      <c r="J29" s="62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5" customHeight="1">
      <c r="A30" s="30"/>
      <c r="B30" s="31" t="s">
        <v>20</v>
      </c>
      <c r="C30" s="65">
        <f>O14</f>
        <v>51861525</v>
      </c>
      <c r="D30" s="67">
        <f aca="true" t="shared" si="8" ref="D30:J30">P14</f>
        <v>54234264</v>
      </c>
      <c r="E30" s="65">
        <f t="shared" si="8"/>
        <v>10580835</v>
      </c>
      <c r="F30" s="67">
        <f t="shared" si="8"/>
        <v>11487197</v>
      </c>
      <c r="G30" s="65">
        <f t="shared" si="8"/>
        <v>4004344</v>
      </c>
      <c r="H30" s="67">
        <f t="shared" si="8"/>
        <v>13241103</v>
      </c>
      <c r="I30" s="65">
        <f t="shared" si="8"/>
        <v>14585179</v>
      </c>
      <c r="J30" s="64">
        <f t="shared" si="8"/>
        <v>24728300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ht="15">
      <c r="A31" s="36"/>
      <c r="B31" s="31" t="s">
        <v>21</v>
      </c>
      <c r="C31" s="66"/>
      <c r="D31" s="286"/>
      <c r="E31" s="66"/>
      <c r="F31" s="286"/>
      <c r="G31" s="66"/>
      <c r="H31" s="286"/>
      <c r="I31" s="66"/>
      <c r="J31" s="285"/>
      <c r="K31" s="1"/>
      <c r="L31" s="1"/>
      <c r="M31" s="27"/>
      <c r="N31" s="27"/>
      <c r="O31" s="27"/>
      <c r="P31" s="27"/>
      <c r="Q31" s="27"/>
      <c r="R31" s="27"/>
      <c r="S31" s="27"/>
      <c r="T31" s="27"/>
    </row>
    <row r="32" spans="1:20" ht="15">
      <c r="A32" s="36"/>
      <c r="B32" s="31"/>
      <c r="C32" s="65"/>
      <c r="D32" s="67"/>
      <c r="E32" s="65"/>
      <c r="F32" s="67"/>
      <c r="G32" s="65"/>
      <c r="H32" s="67"/>
      <c r="I32" s="65"/>
      <c r="J32" s="64"/>
      <c r="K32" s="1"/>
      <c r="L32" s="1"/>
      <c r="M32" s="27"/>
      <c r="N32" s="27"/>
      <c r="O32" s="27"/>
      <c r="P32" s="27"/>
      <c r="Q32" s="27"/>
      <c r="R32" s="27"/>
      <c r="S32" s="27"/>
      <c r="T32" s="27"/>
    </row>
    <row r="33" spans="1:19" ht="15" customHeight="1">
      <c r="A33" s="48"/>
      <c r="B33" s="31" t="s">
        <v>22</v>
      </c>
      <c r="C33" s="65">
        <f>O15</f>
        <v>2218220</v>
      </c>
      <c r="D33" s="67">
        <f aca="true" t="shared" si="9" ref="D33:J33">P15</f>
        <v>1888615</v>
      </c>
      <c r="E33" s="65">
        <f t="shared" si="9"/>
        <v>803416</v>
      </c>
      <c r="F33" s="67">
        <f t="shared" si="9"/>
        <v>920176</v>
      </c>
      <c r="G33" s="65">
        <f t="shared" si="9"/>
        <v>22836</v>
      </c>
      <c r="H33" s="67">
        <f t="shared" si="9"/>
        <v>63841</v>
      </c>
      <c r="I33" s="65">
        <f t="shared" si="9"/>
        <v>826252</v>
      </c>
      <c r="J33" s="64">
        <f t="shared" si="9"/>
        <v>984017</v>
      </c>
      <c r="K33" s="1"/>
      <c r="L33" s="1"/>
      <c r="M33" s="27"/>
      <c r="N33" s="27"/>
      <c r="O33" s="27"/>
      <c r="P33" s="27"/>
      <c r="Q33" s="4"/>
      <c r="R33" s="4"/>
      <c r="S33" s="4"/>
    </row>
    <row r="34" spans="1:19" ht="15">
      <c r="A34" s="46"/>
      <c r="B34" s="31" t="s">
        <v>23</v>
      </c>
      <c r="C34" s="65"/>
      <c r="D34" s="64"/>
      <c r="E34" s="67"/>
      <c r="F34" s="64"/>
      <c r="G34" s="67"/>
      <c r="H34" s="64"/>
      <c r="I34" s="67"/>
      <c r="J34" s="64"/>
      <c r="K34" s="1"/>
      <c r="L34" s="1"/>
      <c r="M34" s="27"/>
      <c r="N34" s="27"/>
      <c r="O34" s="27"/>
      <c r="P34" s="27"/>
      <c r="Q34" s="4"/>
      <c r="R34" s="4"/>
      <c r="S34" s="4"/>
    </row>
    <row r="35" spans="1:19" ht="15" customHeight="1">
      <c r="A35" s="46"/>
      <c r="B35" s="49"/>
      <c r="C35" s="65"/>
      <c r="D35" s="64"/>
      <c r="E35" s="67"/>
      <c r="F35" s="68"/>
      <c r="G35" s="67"/>
      <c r="H35" s="68"/>
      <c r="I35" s="67"/>
      <c r="J35" s="64"/>
      <c r="K35" s="1"/>
      <c r="L35" s="1"/>
      <c r="M35" s="27"/>
      <c r="N35" s="27"/>
      <c r="O35" s="27"/>
      <c r="P35" s="27"/>
      <c r="Q35" s="4"/>
      <c r="R35" s="4"/>
      <c r="S35" s="4"/>
    </row>
    <row r="36" spans="1:19" ht="24.95" customHeight="1" thickBot="1">
      <c r="A36" s="46"/>
      <c r="B36" s="51" t="s">
        <v>24</v>
      </c>
      <c r="C36" s="69">
        <f aca="true" t="shared" si="10" ref="C36:J36">SUM(C11:C33)</f>
        <v>573717447</v>
      </c>
      <c r="D36" s="70">
        <f t="shared" si="10"/>
        <v>501124961</v>
      </c>
      <c r="E36" s="70">
        <f t="shared" si="10"/>
        <v>78184925</v>
      </c>
      <c r="F36" s="71">
        <f t="shared" si="10"/>
        <v>91852991</v>
      </c>
      <c r="G36" s="72">
        <f t="shared" si="10"/>
        <v>78774893</v>
      </c>
      <c r="H36" s="71">
        <f t="shared" si="10"/>
        <v>73565478</v>
      </c>
      <c r="I36" s="72">
        <f t="shared" si="10"/>
        <v>156959818</v>
      </c>
      <c r="J36" s="70">
        <f t="shared" si="10"/>
        <v>165418469</v>
      </c>
      <c r="K36" s="1"/>
      <c r="L36" s="1"/>
      <c r="M36" s="27"/>
      <c r="N36" s="27"/>
      <c r="O36" s="27"/>
      <c r="P36" s="27"/>
      <c r="Q36" s="4"/>
      <c r="R36" s="4"/>
      <c r="S36" s="4"/>
    </row>
    <row r="37" spans="1:19" ht="15" thickTop="1">
      <c r="A37" s="1"/>
      <c r="B37" s="56"/>
      <c r="C37" s="1"/>
      <c r="D37" s="1"/>
      <c r="E37" s="1"/>
      <c r="F37" s="1"/>
      <c r="G37" s="1"/>
      <c r="H37" s="1"/>
      <c r="I37" s="1"/>
      <c r="J37" s="1"/>
      <c r="K37" s="1"/>
      <c r="L37" s="1"/>
      <c r="M37" s="27"/>
      <c r="N37" s="27"/>
      <c r="O37" s="27"/>
      <c r="P37" s="27"/>
      <c r="Q37" s="4"/>
      <c r="R37" s="4"/>
      <c r="S37" s="4"/>
    </row>
    <row r="38" spans="1:19" ht="14.25">
      <c r="A38" s="1"/>
      <c r="B38" s="27" t="s">
        <v>25</v>
      </c>
      <c r="C38" s="57">
        <f>(C36-I36)/1000000</f>
        <v>416.757629</v>
      </c>
      <c r="D38" s="57">
        <f>(D36-J36)/1000000</f>
        <v>335.706492</v>
      </c>
      <c r="E38" s="1"/>
      <c r="F38" s="1"/>
      <c r="G38" s="1"/>
      <c r="H38" s="1"/>
      <c r="I38" s="1"/>
      <c r="J38" s="1"/>
      <c r="K38" s="1"/>
      <c r="L38" s="1"/>
      <c r="M38" s="27"/>
      <c r="N38" s="27"/>
      <c r="O38" s="27"/>
      <c r="P38" s="27"/>
      <c r="Q38" s="4"/>
      <c r="R38" s="4"/>
      <c r="S38" s="4"/>
    </row>
    <row r="39" spans="1:19" ht="14.25">
      <c r="A39" s="1"/>
      <c r="B39" s="58" t="s">
        <v>26</v>
      </c>
      <c r="C39" s="57">
        <f>(C36-D36)/1000000</f>
        <v>72.592486</v>
      </c>
      <c r="E39" s="57">
        <f>(E36-F36)/1000000</f>
        <v>-13.668066</v>
      </c>
      <c r="G39" s="57">
        <f>(G36-H36)/1000000</f>
        <v>5.209415</v>
      </c>
      <c r="H39" s="1"/>
      <c r="I39" s="57">
        <f>(I36-J36)/1000000</f>
        <v>-8.458651</v>
      </c>
      <c r="J39" s="1"/>
      <c r="K39" s="1"/>
      <c r="L39" s="1"/>
      <c r="M39" s="27"/>
      <c r="N39" s="27"/>
      <c r="O39" s="27"/>
      <c r="P39" s="27"/>
      <c r="Q39" s="4"/>
      <c r="R39" s="4"/>
      <c r="S39" s="4"/>
    </row>
    <row r="40" spans="1:19" ht="14.25">
      <c r="A40" s="1"/>
      <c r="B40" s="59" t="s">
        <v>27</v>
      </c>
      <c r="C40" s="60">
        <f>-1+(C36/D36)</f>
        <v>0.14485905043552605</v>
      </c>
      <c r="D40" s="1"/>
      <c r="E40" s="60">
        <f>-1+(E36/F36)</f>
        <v>-0.14880371179203078</v>
      </c>
      <c r="F40" s="1"/>
      <c r="G40" s="60">
        <f>-1+(G36/H36)</f>
        <v>0.07081331001478719</v>
      </c>
      <c r="H40" s="1"/>
      <c r="I40" s="60">
        <f>-1+(I36/J36)</f>
        <v>-0.051134864511410805</v>
      </c>
      <c r="J40" s="1"/>
      <c r="K40" s="1"/>
      <c r="L40" s="1"/>
      <c r="M40" s="27"/>
      <c r="N40" s="27"/>
      <c r="O40" s="27"/>
      <c r="P40" s="27"/>
      <c r="Q40" s="4"/>
      <c r="R40" s="4"/>
      <c r="S40" s="4"/>
    </row>
    <row r="41" spans="1:19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27"/>
      <c r="N41" s="27"/>
      <c r="O41" s="27"/>
      <c r="P41" s="27"/>
      <c r="Q41" s="4"/>
      <c r="R41" s="4"/>
      <c r="S41" s="4"/>
    </row>
    <row r="42" spans="1:19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27"/>
      <c r="N42" s="27"/>
      <c r="O42" s="27"/>
      <c r="P42" s="27"/>
      <c r="Q42" s="4"/>
      <c r="R42" s="4"/>
      <c r="S42" s="4"/>
    </row>
    <row r="43" spans="1:19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27"/>
      <c r="N43" s="27"/>
      <c r="O43" s="27"/>
      <c r="P43" s="27"/>
      <c r="Q43" s="4"/>
      <c r="R43" s="4"/>
      <c r="S43" s="4"/>
    </row>
    <row r="44" spans="1:19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27"/>
      <c r="N44" s="27"/>
      <c r="O44" s="27"/>
      <c r="P44" s="27"/>
      <c r="Q44" s="4"/>
      <c r="R44" s="4"/>
      <c r="S44" s="4"/>
    </row>
    <row r="45" spans="1:19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27"/>
      <c r="N45" s="27"/>
      <c r="O45" s="27"/>
      <c r="P45" s="27"/>
      <c r="Q45" s="4"/>
      <c r="R45" s="4"/>
      <c r="S45" s="4"/>
    </row>
    <row r="51" spans="1:19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</sheetData>
  <mergeCells count="2">
    <mergeCell ref="B1:J1"/>
    <mergeCell ref="B2:J2"/>
  </mergeCells>
  <printOptions/>
  <pageMargins left="0.75" right="0.75" top="1" bottom="1" header="0.5" footer="0.5"/>
  <pageSetup fitToHeight="1" fitToWidth="1" horizontalDpi="600" verticalDpi="600" orientation="landscape" scale="74" r:id="rId1"/>
  <headerFooter alignWithMargins="0">
    <oddHeader>&amp;C&amp;"Book Antiqua,Regular"-3-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workbookViewId="0" topLeftCell="A1">
      <selection activeCell="O27" sqref="O27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scale="83" r:id="rId2"/>
  <headerFooter alignWithMargins="0">
    <oddHeader>&amp;C&amp;"Book Antiqua,Regular"-4-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workbookViewId="0" topLeftCell="L1">
      <selection activeCell="R27" sqref="R27"/>
    </sheetView>
  </sheetViews>
  <sheetFormatPr defaultColWidth="9.140625" defaultRowHeight="12.75"/>
  <cols>
    <col min="1" max="1" width="27.8515625" style="5" customWidth="1"/>
    <col min="2" max="3" width="15.140625" style="5" customWidth="1"/>
    <col min="4" max="4" width="13.57421875" style="5" customWidth="1"/>
    <col min="5" max="5" width="14.28125" style="5" customWidth="1"/>
    <col min="6" max="6" width="13.421875" style="5" customWidth="1"/>
    <col min="7" max="7" width="13.00390625" style="5" customWidth="1"/>
    <col min="8" max="9" width="14.7109375" style="5" customWidth="1"/>
    <col min="10" max="10" width="12.140625" style="5" customWidth="1"/>
    <col min="11" max="12" width="9.140625" style="5" customWidth="1"/>
    <col min="13" max="13" width="11.28125" style="5" bestFit="1" customWidth="1"/>
    <col min="14" max="14" width="17.00390625" style="5" bestFit="1" customWidth="1"/>
    <col min="15" max="15" width="14.7109375" style="5" bestFit="1" customWidth="1"/>
    <col min="16" max="16" width="15.7109375" style="5" bestFit="1" customWidth="1"/>
    <col min="17" max="17" width="15.8515625" style="5" bestFit="1" customWidth="1"/>
    <col min="18" max="18" width="16.8515625" style="5" bestFit="1" customWidth="1"/>
    <col min="19" max="19" width="15.7109375" style="5" bestFit="1" customWidth="1"/>
    <col min="20" max="20" width="16.7109375" style="5" bestFit="1" customWidth="1"/>
    <col min="21" max="21" width="15.57421875" style="5" bestFit="1" customWidth="1"/>
    <col min="22" max="22" width="16.57421875" style="5" bestFit="1" customWidth="1"/>
    <col min="23" max="16384" width="9.140625" style="5" customWidth="1"/>
  </cols>
  <sheetData>
    <row r="1" spans="1:10" ht="12.75">
      <c r="A1" s="73"/>
      <c r="B1" s="73"/>
      <c r="C1" s="73"/>
      <c r="D1" s="73"/>
      <c r="E1" s="73"/>
      <c r="F1" s="73"/>
      <c r="G1" s="73"/>
      <c r="H1" s="73"/>
      <c r="I1" s="73"/>
      <c r="J1" s="73"/>
    </row>
    <row r="3" spans="1:10" ht="15">
      <c r="A3" s="6" t="s">
        <v>30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customHeight="1">
      <c r="A4" s="360" t="s">
        <v>149</v>
      </c>
      <c r="B4" s="360"/>
      <c r="C4" s="360"/>
      <c r="D4" s="360"/>
      <c r="E4" s="360"/>
      <c r="F4" s="360"/>
      <c r="G4" s="360"/>
      <c r="H4" s="360"/>
      <c r="I4" s="360"/>
      <c r="J4" s="3"/>
    </row>
    <row r="5" spans="1:10" ht="14.25" customHeight="1">
      <c r="A5" s="360" t="str">
        <f>UPPER('Table 1'!$M$1)&amp;" "&amp;'Table 1'!$N$1&amp;" WITH THE CORRESPONDING MONTH OF "&amp;'Table 1'!$O$1</f>
        <v>FEBRUARY  2020 WITH THE CORRESPONDING MONTH OF 2019</v>
      </c>
      <c r="B5" s="360"/>
      <c r="C5" s="360"/>
      <c r="D5" s="360"/>
      <c r="E5" s="360"/>
      <c r="F5" s="360"/>
      <c r="G5" s="360"/>
      <c r="H5" s="360"/>
      <c r="I5" s="360"/>
      <c r="J5" s="3"/>
    </row>
    <row r="6" spans="1:11" ht="14.25">
      <c r="A6" s="3"/>
      <c r="B6" s="3"/>
      <c r="C6" s="3"/>
      <c r="D6" s="3"/>
      <c r="E6" s="3"/>
      <c r="F6" s="3"/>
      <c r="G6" s="3"/>
      <c r="H6" s="3"/>
      <c r="I6" s="3"/>
      <c r="J6" s="3"/>
      <c r="K6" s="4"/>
    </row>
    <row r="7" spans="1:22" ht="15">
      <c r="A7" s="3"/>
      <c r="B7" s="8"/>
      <c r="C7" s="8"/>
      <c r="D7" s="8"/>
      <c r="E7" s="8"/>
      <c r="F7" s="8"/>
      <c r="G7" s="8"/>
      <c r="H7" s="8"/>
      <c r="I7" s="9" t="s">
        <v>31</v>
      </c>
      <c r="M7" s="339" t="s">
        <v>177</v>
      </c>
      <c r="N7" s="339" t="s">
        <v>178</v>
      </c>
      <c r="O7" s="339" t="s">
        <v>157</v>
      </c>
      <c r="P7" s="339" t="s">
        <v>158</v>
      </c>
      <c r="Q7" s="339" t="s">
        <v>159</v>
      </c>
      <c r="R7" s="339" t="s">
        <v>160</v>
      </c>
      <c r="S7" s="339" t="s">
        <v>161</v>
      </c>
      <c r="T7" s="339" t="s">
        <v>162</v>
      </c>
      <c r="U7" s="339" t="s">
        <v>163</v>
      </c>
      <c r="V7" s="339" t="s">
        <v>164</v>
      </c>
    </row>
    <row r="8" spans="1:22" ht="15">
      <c r="A8" s="75"/>
      <c r="B8" s="2" t="s">
        <v>32</v>
      </c>
      <c r="C8" s="76"/>
      <c r="D8" s="77"/>
      <c r="E8" s="2"/>
      <c r="F8" s="2" t="s">
        <v>33</v>
      </c>
      <c r="G8" s="2"/>
      <c r="H8" s="2"/>
      <c r="I8" s="76"/>
      <c r="M8" s="340" t="s">
        <v>207</v>
      </c>
      <c r="N8" s="340" t="s">
        <v>208</v>
      </c>
      <c r="O8" s="341">
        <v>88783</v>
      </c>
      <c r="P8" s="341">
        <v>0</v>
      </c>
      <c r="Q8" s="341">
        <v>0</v>
      </c>
      <c r="R8" s="341">
        <v>0</v>
      </c>
      <c r="S8" s="341">
        <v>29538043</v>
      </c>
      <c r="T8" s="341">
        <v>21394056</v>
      </c>
      <c r="U8" s="341">
        <v>29538043</v>
      </c>
      <c r="V8" s="341">
        <v>21394056</v>
      </c>
    </row>
    <row r="9" spans="1:24" ht="15">
      <c r="A9" s="80" t="s">
        <v>34</v>
      </c>
      <c r="B9" s="22"/>
      <c r="C9" s="81"/>
      <c r="D9" s="22" t="s">
        <v>35</v>
      </c>
      <c r="E9" s="22"/>
      <c r="F9" s="22" t="s">
        <v>36</v>
      </c>
      <c r="G9" s="22"/>
      <c r="H9" s="22" t="s">
        <v>37</v>
      </c>
      <c r="I9" s="81"/>
      <c r="L9" s="82"/>
      <c r="M9" s="340" t="s">
        <v>209</v>
      </c>
      <c r="N9" s="340" t="s">
        <v>39</v>
      </c>
      <c r="O9" s="341">
        <v>5239751</v>
      </c>
      <c r="P9" s="341">
        <v>5075041</v>
      </c>
      <c r="Q9" s="341">
        <v>2860298</v>
      </c>
      <c r="R9" s="341">
        <v>2564685</v>
      </c>
      <c r="S9" s="341">
        <v>22503</v>
      </c>
      <c r="T9" s="341">
        <v>132596</v>
      </c>
      <c r="U9" s="341">
        <v>2882801</v>
      </c>
      <c r="V9" s="341">
        <v>2697281</v>
      </c>
      <c r="X9" s="79"/>
    </row>
    <row r="10" spans="1:22" ht="15">
      <c r="A10" s="84"/>
      <c r="B10" s="85" t="str">
        <f>'Table 1'!$N$1&amp;"*"</f>
        <v>2020*</v>
      </c>
      <c r="C10" s="86">
        <f>'Table 1'!$O$1</f>
        <v>2019</v>
      </c>
      <c r="D10" s="85" t="str">
        <f>'Table 1'!$N$1&amp;"*"</f>
        <v>2020*</v>
      </c>
      <c r="E10" s="86">
        <f>'Table 1'!$O$1</f>
        <v>2019</v>
      </c>
      <c r="F10" s="85" t="str">
        <f>'Table 1'!$N$1&amp;"*"</f>
        <v>2020*</v>
      </c>
      <c r="G10" s="86">
        <f>'Table 1'!$O$1</f>
        <v>2019</v>
      </c>
      <c r="H10" s="85" t="str">
        <f>'Table 1'!$N$1&amp;"*"</f>
        <v>2020*</v>
      </c>
      <c r="I10" s="86">
        <f>'Table 1'!$O$1</f>
        <v>2019</v>
      </c>
      <c r="M10" s="340" t="s">
        <v>210</v>
      </c>
      <c r="N10" s="340" t="s">
        <v>40</v>
      </c>
      <c r="O10" s="341">
        <v>2686157</v>
      </c>
      <c r="P10" s="341">
        <v>3435976</v>
      </c>
      <c r="Q10" s="341">
        <v>231180</v>
      </c>
      <c r="R10" s="341">
        <v>59016</v>
      </c>
      <c r="S10" s="341">
        <v>39092</v>
      </c>
      <c r="T10" s="341">
        <v>0</v>
      </c>
      <c r="U10" s="341">
        <v>270272</v>
      </c>
      <c r="V10" s="341">
        <v>59016</v>
      </c>
    </row>
    <row r="11" spans="1:24" ht="15">
      <c r="A11" s="87"/>
      <c r="B11" s="3"/>
      <c r="C11" s="26"/>
      <c r="D11" s="3"/>
      <c r="E11" s="26"/>
      <c r="F11" s="3"/>
      <c r="G11" s="26"/>
      <c r="H11" s="3"/>
      <c r="I11" s="26"/>
      <c r="M11" s="340" t="s">
        <v>211</v>
      </c>
      <c r="N11" s="340" t="s">
        <v>212</v>
      </c>
      <c r="O11" s="341">
        <v>58474629</v>
      </c>
      <c r="P11" s="341">
        <v>48049256</v>
      </c>
      <c r="Q11" s="341">
        <v>25657904</v>
      </c>
      <c r="R11" s="341">
        <v>34656969</v>
      </c>
      <c r="S11" s="341">
        <v>2359646</v>
      </c>
      <c r="T11" s="341">
        <v>2726079</v>
      </c>
      <c r="U11" s="341">
        <v>28017550</v>
      </c>
      <c r="V11" s="341">
        <v>37383048</v>
      </c>
      <c r="X11" s="79"/>
    </row>
    <row r="12" spans="1:22" ht="15">
      <c r="A12" s="84" t="s">
        <v>38</v>
      </c>
      <c r="B12" s="88">
        <f>O16</f>
        <v>11698121</v>
      </c>
      <c r="C12" s="90">
        <f aca="true" t="shared" si="0" ref="C12:I12">P16</f>
        <v>13356812</v>
      </c>
      <c r="D12" s="88">
        <f t="shared" si="0"/>
        <v>1362854</v>
      </c>
      <c r="E12" s="90">
        <f t="shared" si="0"/>
        <v>1158409</v>
      </c>
      <c r="F12" s="88">
        <f t="shared" si="0"/>
        <v>1288168</v>
      </c>
      <c r="G12" s="90">
        <f t="shared" si="0"/>
        <v>297807</v>
      </c>
      <c r="H12" s="88">
        <f t="shared" si="0"/>
        <v>2651022</v>
      </c>
      <c r="I12" s="90">
        <f t="shared" si="0"/>
        <v>1456216</v>
      </c>
      <c r="M12" s="340" t="s">
        <v>213</v>
      </c>
      <c r="N12" s="340" t="s">
        <v>214</v>
      </c>
      <c r="O12" s="341">
        <v>2460792</v>
      </c>
      <c r="P12" s="341">
        <v>1869454</v>
      </c>
      <c r="Q12" s="341">
        <v>7542021</v>
      </c>
      <c r="R12" s="341">
        <v>12270062</v>
      </c>
      <c r="S12" s="341">
        <v>1915542</v>
      </c>
      <c r="T12" s="341">
        <v>2324010</v>
      </c>
      <c r="U12" s="341">
        <v>9457563</v>
      </c>
      <c r="V12" s="341">
        <v>14594072</v>
      </c>
    </row>
    <row r="13" spans="1:22" ht="15">
      <c r="A13" s="84"/>
      <c r="C13" s="91"/>
      <c r="E13" s="91"/>
      <c r="G13" s="91"/>
      <c r="I13" s="91"/>
      <c r="M13" s="340" t="s">
        <v>215</v>
      </c>
      <c r="N13" s="340" t="s">
        <v>216</v>
      </c>
      <c r="O13" s="341">
        <v>21343</v>
      </c>
      <c r="P13" s="341">
        <v>36004</v>
      </c>
      <c r="Q13" s="341">
        <v>836924</v>
      </c>
      <c r="R13" s="341">
        <v>1117761</v>
      </c>
      <c r="S13" s="341">
        <v>410827</v>
      </c>
      <c r="T13" s="341">
        <v>381388</v>
      </c>
      <c r="U13" s="341">
        <v>1247751</v>
      </c>
      <c r="V13" s="341">
        <v>1499149</v>
      </c>
    </row>
    <row r="14" spans="1:22" ht="15">
      <c r="A14" s="84" t="s">
        <v>39</v>
      </c>
      <c r="B14" s="88">
        <f>O9</f>
        <v>5239751</v>
      </c>
      <c r="C14" s="90">
        <f aca="true" t="shared" si="1" ref="C14:I14">P9</f>
        <v>5075041</v>
      </c>
      <c r="D14" s="88">
        <f t="shared" si="1"/>
        <v>2860298</v>
      </c>
      <c r="E14" s="90">
        <f t="shared" si="1"/>
        <v>2564685</v>
      </c>
      <c r="F14" s="88">
        <f t="shared" si="1"/>
        <v>22503</v>
      </c>
      <c r="G14" s="90">
        <f t="shared" si="1"/>
        <v>132596</v>
      </c>
      <c r="H14" s="88">
        <f t="shared" si="1"/>
        <v>2882801</v>
      </c>
      <c r="I14" s="90">
        <f t="shared" si="1"/>
        <v>2697281</v>
      </c>
      <c r="M14" s="340" t="s">
        <v>217</v>
      </c>
      <c r="N14" s="340" t="s">
        <v>218</v>
      </c>
      <c r="O14" s="341">
        <v>73203430</v>
      </c>
      <c r="P14" s="341">
        <v>75940189</v>
      </c>
      <c r="Q14" s="341">
        <v>6284743</v>
      </c>
      <c r="R14" s="341">
        <v>5507736</v>
      </c>
      <c r="S14" s="341">
        <v>1304235</v>
      </c>
      <c r="T14" s="341">
        <v>857944</v>
      </c>
      <c r="U14" s="341">
        <v>7588978</v>
      </c>
      <c r="V14" s="341">
        <v>6365680</v>
      </c>
    </row>
    <row r="15" spans="1:22" ht="15">
      <c r="A15" s="84"/>
      <c r="B15" s="88"/>
      <c r="C15" s="90"/>
      <c r="D15" s="88"/>
      <c r="E15" s="90"/>
      <c r="F15" s="88"/>
      <c r="G15" s="90"/>
      <c r="H15" s="88"/>
      <c r="I15" s="90"/>
      <c r="M15" s="340" t="s">
        <v>219</v>
      </c>
      <c r="N15" s="340" t="s">
        <v>220</v>
      </c>
      <c r="O15" s="341">
        <v>268082306</v>
      </c>
      <c r="P15" s="341">
        <v>240233952</v>
      </c>
      <c r="Q15" s="341">
        <v>46649275</v>
      </c>
      <c r="R15" s="341">
        <v>54931038</v>
      </c>
      <c r="S15" s="341">
        <v>35574891</v>
      </c>
      <c r="T15" s="341">
        <v>32835983</v>
      </c>
      <c r="U15" s="341">
        <v>82224166</v>
      </c>
      <c r="V15" s="341">
        <v>87767021</v>
      </c>
    </row>
    <row r="16" spans="1:22" ht="15">
      <c r="A16" s="84" t="s">
        <v>42</v>
      </c>
      <c r="B16" s="88">
        <f>O19</f>
        <v>98362384</v>
      </c>
      <c r="C16" s="90">
        <f aca="true" t="shared" si="2" ref="C16:I16">P19</f>
        <v>74530876</v>
      </c>
      <c r="D16" s="88">
        <f t="shared" si="2"/>
        <v>9381123</v>
      </c>
      <c r="E16" s="90">
        <f t="shared" si="2"/>
        <v>9801790</v>
      </c>
      <c r="F16" s="88">
        <f t="shared" si="2"/>
        <v>612243</v>
      </c>
      <c r="G16" s="90">
        <f t="shared" si="2"/>
        <v>6986651</v>
      </c>
      <c r="H16" s="88">
        <f t="shared" si="2"/>
        <v>9993366</v>
      </c>
      <c r="I16" s="90">
        <f t="shared" si="2"/>
        <v>16788441</v>
      </c>
      <c r="M16" s="340" t="s">
        <v>221</v>
      </c>
      <c r="N16" s="340" t="s">
        <v>38</v>
      </c>
      <c r="O16" s="341">
        <v>11698121</v>
      </c>
      <c r="P16" s="341">
        <v>13356812</v>
      </c>
      <c r="Q16" s="341">
        <v>1362854</v>
      </c>
      <c r="R16" s="341">
        <v>1158409</v>
      </c>
      <c r="S16" s="341">
        <v>1288168</v>
      </c>
      <c r="T16" s="341">
        <v>297807</v>
      </c>
      <c r="U16" s="341">
        <v>2651022</v>
      </c>
      <c r="V16" s="341">
        <v>1456216</v>
      </c>
    </row>
    <row r="17" spans="1:22" ht="15">
      <c r="A17" s="84"/>
      <c r="B17" s="88"/>
      <c r="C17" s="90"/>
      <c r="D17" s="88"/>
      <c r="E17" s="90"/>
      <c r="F17" s="88"/>
      <c r="G17" s="90"/>
      <c r="H17" s="88"/>
      <c r="I17" s="90"/>
      <c r="M17" s="340" t="s">
        <v>222</v>
      </c>
      <c r="N17" s="340" t="s">
        <v>41</v>
      </c>
      <c r="O17" s="341">
        <v>10468603</v>
      </c>
      <c r="P17" s="341">
        <v>6400557</v>
      </c>
      <c r="Q17" s="341">
        <v>0</v>
      </c>
      <c r="R17" s="341">
        <v>30</v>
      </c>
      <c r="S17" s="341">
        <v>0</v>
      </c>
      <c r="T17" s="341">
        <v>0</v>
      </c>
      <c r="U17" s="341">
        <v>0</v>
      </c>
      <c r="V17" s="341">
        <v>30</v>
      </c>
    </row>
    <row r="18" spans="1:22" ht="15">
      <c r="A18" s="84" t="s">
        <v>44</v>
      </c>
      <c r="B18" s="88">
        <f>O11</f>
        <v>58474629</v>
      </c>
      <c r="C18" s="90">
        <f aca="true" t="shared" si="3" ref="C18:I18">P11</f>
        <v>48049256</v>
      </c>
      <c r="D18" s="88">
        <f t="shared" si="3"/>
        <v>25657904</v>
      </c>
      <c r="E18" s="90">
        <f t="shared" si="3"/>
        <v>34656969</v>
      </c>
      <c r="F18" s="88">
        <f t="shared" si="3"/>
        <v>2359646</v>
      </c>
      <c r="G18" s="90">
        <f t="shared" si="3"/>
        <v>2726079</v>
      </c>
      <c r="H18" s="88">
        <f t="shared" si="3"/>
        <v>28017550</v>
      </c>
      <c r="I18" s="90">
        <f t="shared" si="3"/>
        <v>37383048</v>
      </c>
      <c r="M18" s="340" t="s">
        <v>223</v>
      </c>
      <c r="N18" s="340" t="s">
        <v>43</v>
      </c>
      <c r="O18" s="341">
        <v>7839105</v>
      </c>
      <c r="P18" s="341">
        <v>13404808</v>
      </c>
      <c r="Q18" s="341">
        <v>26395</v>
      </c>
      <c r="R18" s="341">
        <v>41288</v>
      </c>
      <c r="S18" s="341">
        <v>0</v>
      </c>
      <c r="T18" s="341">
        <v>59462</v>
      </c>
      <c r="U18" s="341">
        <v>26395</v>
      </c>
      <c r="V18" s="341">
        <v>100750</v>
      </c>
    </row>
    <row r="19" spans="1:22" ht="15">
      <c r="A19" s="84"/>
      <c r="B19" s="88"/>
      <c r="C19" s="90"/>
      <c r="D19" s="88"/>
      <c r="E19" s="90"/>
      <c r="F19" s="88"/>
      <c r="G19" s="90"/>
      <c r="H19" s="88"/>
      <c r="I19" s="90"/>
      <c r="M19" s="340" t="s">
        <v>224</v>
      </c>
      <c r="N19" s="340" t="s">
        <v>42</v>
      </c>
      <c r="O19" s="341">
        <v>98362384</v>
      </c>
      <c r="P19" s="341">
        <v>74530876</v>
      </c>
      <c r="Q19" s="341">
        <v>9381123</v>
      </c>
      <c r="R19" s="341">
        <v>9801790</v>
      </c>
      <c r="S19" s="341">
        <v>612243</v>
      </c>
      <c r="T19" s="341">
        <v>6986651</v>
      </c>
      <c r="U19" s="341">
        <v>9993366</v>
      </c>
      <c r="V19" s="341">
        <v>16788441</v>
      </c>
    </row>
    <row r="20" spans="1:22" ht="15">
      <c r="A20" s="84" t="s">
        <v>46</v>
      </c>
      <c r="B20" s="88">
        <f>O12</f>
        <v>2460792</v>
      </c>
      <c r="C20" s="90">
        <f aca="true" t="shared" si="4" ref="C20:I20">P12</f>
        <v>1869454</v>
      </c>
      <c r="D20" s="88">
        <f t="shared" si="4"/>
        <v>7542021</v>
      </c>
      <c r="E20" s="90">
        <f t="shared" si="4"/>
        <v>12270062</v>
      </c>
      <c r="F20" s="88">
        <f t="shared" si="4"/>
        <v>1915542</v>
      </c>
      <c r="G20" s="90">
        <f t="shared" si="4"/>
        <v>2324010</v>
      </c>
      <c r="H20" s="88">
        <f t="shared" si="4"/>
        <v>9457563</v>
      </c>
      <c r="I20" s="90">
        <f t="shared" si="4"/>
        <v>14594072</v>
      </c>
      <c r="M20" s="340" t="s">
        <v>225</v>
      </c>
      <c r="N20" s="340" t="s">
        <v>45</v>
      </c>
      <c r="O20" s="341">
        <v>0</v>
      </c>
      <c r="P20" s="341">
        <v>4189</v>
      </c>
      <c r="Q20" s="341">
        <v>7854</v>
      </c>
      <c r="R20" s="341">
        <v>23354</v>
      </c>
      <c r="S20" s="341">
        <v>134</v>
      </c>
      <c r="T20" s="341">
        <v>0</v>
      </c>
      <c r="U20" s="341">
        <v>7988</v>
      </c>
      <c r="V20" s="341">
        <v>23354</v>
      </c>
    </row>
    <row r="21" spans="1:9" ht="15">
      <c r="A21" s="84"/>
      <c r="B21" s="88"/>
      <c r="C21" s="90"/>
      <c r="D21" s="88"/>
      <c r="E21" s="90"/>
      <c r="F21" s="88"/>
      <c r="G21" s="90"/>
      <c r="H21" s="88"/>
      <c r="I21" s="90"/>
    </row>
    <row r="22" spans="1:9" ht="15">
      <c r="A22" s="84" t="s">
        <v>47</v>
      </c>
      <c r="B22" s="88">
        <f>O13</f>
        <v>21343</v>
      </c>
      <c r="C22" s="90">
        <f aca="true" t="shared" si="5" ref="C22:I22">P13</f>
        <v>36004</v>
      </c>
      <c r="D22" s="88">
        <f t="shared" si="5"/>
        <v>836924</v>
      </c>
      <c r="E22" s="90">
        <f t="shared" si="5"/>
        <v>1117761</v>
      </c>
      <c r="F22" s="88">
        <f t="shared" si="5"/>
        <v>410827</v>
      </c>
      <c r="G22" s="90">
        <f t="shared" si="5"/>
        <v>381388</v>
      </c>
      <c r="H22" s="88">
        <f t="shared" si="5"/>
        <v>1247751</v>
      </c>
      <c r="I22" s="90">
        <f t="shared" si="5"/>
        <v>1499149</v>
      </c>
    </row>
    <row r="23" spans="1:9" ht="15">
      <c r="A23" s="92" t="s">
        <v>48</v>
      </c>
      <c r="B23" s="88"/>
      <c r="C23" s="90"/>
      <c r="D23" s="88"/>
      <c r="E23" s="90"/>
      <c r="F23" s="88"/>
      <c r="G23" s="90"/>
      <c r="H23" s="88"/>
      <c r="I23" s="90"/>
    </row>
    <row r="24" spans="1:9" ht="15">
      <c r="A24" s="84"/>
      <c r="B24" s="88"/>
      <c r="C24" s="90"/>
      <c r="D24" s="88"/>
      <c r="E24" s="90"/>
      <c r="F24" s="88"/>
      <c r="G24" s="90"/>
      <c r="H24" s="88"/>
      <c r="I24" s="90"/>
    </row>
    <row r="25" spans="1:9" ht="15">
      <c r="A25" s="84" t="s">
        <v>43</v>
      </c>
      <c r="B25" s="88">
        <f>O18</f>
        <v>7839105</v>
      </c>
      <c r="C25" s="90">
        <f aca="true" t="shared" si="6" ref="C25:I25">P18</f>
        <v>13404808</v>
      </c>
      <c r="D25" s="88">
        <f t="shared" si="6"/>
        <v>26395</v>
      </c>
      <c r="E25" s="90">
        <f t="shared" si="6"/>
        <v>41288</v>
      </c>
      <c r="F25" s="88">
        <f t="shared" si="6"/>
        <v>0</v>
      </c>
      <c r="G25" s="90">
        <f t="shared" si="6"/>
        <v>59462</v>
      </c>
      <c r="H25" s="88">
        <f t="shared" si="6"/>
        <v>26395</v>
      </c>
      <c r="I25" s="90">
        <f t="shared" si="6"/>
        <v>100750</v>
      </c>
    </row>
    <row r="26" spans="1:9" ht="15">
      <c r="A26" s="84"/>
      <c r="B26" s="88"/>
      <c r="C26" s="90"/>
      <c r="D26" s="88"/>
      <c r="E26" s="90"/>
      <c r="F26" s="88"/>
      <c r="G26" s="90"/>
      <c r="H26" s="88"/>
      <c r="I26" s="90"/>
    </row>
    <row r="27" spans="1:9" ht="15">
      <c r="A27" s="84" t="s">
        <v>45</v>
      </c>
      <c r="B27" s="88">
        <f>O20</f>
        <v>0</v>
      </c>
      <c r="C27" s="90">
        <f aca="true" t="shared" si="7" ref="C27:I27">P20</f>
        <v>4189</v>
      </c>
      <c r="D27" s="88">
        <f t="shared" si="7"/>
        <v>7854</v>
      </c>
      <c r="E27" s="90">
        <f t="shared" si="7"/>
        <v>23354</v>
      </c>
      <c r="F27" s="88">
        <f t="shared" si="7"/>
        <v>134</v>
      </c>
      <c r="G27" s="90">
        <f t="shared" si="7"/>
        <v>0</v>
      </c>
      <c r="H27" s="88">
        <f t="shared" si="7"/>
        <v>7988</v>
      </c>
      <c r="I27" s="90">
        <f t="shared" si="7"/>
        <v>23354</v>
      </c>
    </row>
    <row r="28" spans="1:9" ht="15">
      <c r="A28" s="84"/>
      <c r="B28" s="88"/>
      <c r="C28" s="90"/>
      <c r="D28" s="88"/>
      <c r="E28" s="90"/>
      <c r="F28" s="88"/>
      <c r="G28" s="90"/>
      <c r="H28" s="88"/>
      <c r="I28" s="90"/>
    </row>
    <row r="29" spans="1:9" ht="15">
      <c r="A29" s="84" t="s">
        <v>41</v>
      </c>
      <c r="B29" s="88">
        <f>O17</f>
        <v>10468603</v>
      </c>
      <c r="C29" s="90">
        <f aca="true" t="shared" si="8" ref="C29:I29">P17</f>
        <v>6400557</v>
      </c>
      <c r="D29" s="88">
        <f t="shared" si="8"/>
        <v>0</v>
      </c>
      <c r="E29" s="90">
        <f t="shared" si="8"/>
        <v>30</v>
      </c>
      <c r="F29" s="88">
        <f t="shared" si="8"/>
        <v>0</v>
      </c>
      <c r="G29" s="90">
        <f t="shared" si="8"/>
        <v>0</v>
      </c>
      <c r="H29" s="88">
        <f t="shared" si="8"/>
        <v>0</v>
      </c>
      <c r="I29" s="90">
        <f t="shared" si="8"/>
        <v>30</v>
      </c>
    </row>
    <row r="30" spans="1:9" ht="15">
      <c r="A30" s="84"/>
      <c r="B30" s="88"/>
      <c r="C30" s="90"/>
      <c r="D30" s="88"/>
      <c r="E30" s="90"/>
      <c r="F30" s="88"/>
      <c r="G30" s="90"/>
      <c r="H30" s="88"/>
      <c r="I30" s="90"/>
    </row>
    <row r="31" spans="1:9" ht="15">
      <c r="A31" s="84" t="s">
        <v>40</v>
      </c>
      <c r="B31" s="88">
        <f>O10</f>
        <v>2686157</v>
      </c>
      <c r="C31" s="90">
        <f aca="true" t="shared" si="9" ref="C31:I31">P10</f>
        <v>3435976</v>
      </c>
      <c r="D31" s="88">
        <f t="shared" si="9"/>
        <v>231180</v>
      </c>
      <c r="E31" s="90">
        <f t="shared" si="9"/>
        <v>59016</v>
      </c>
      <c r="F31" s="88">
        <f t="shared" si="9"/>
        <v>39092</v>
      </c>
      <c r="G31" s="90">
        <f t="shared" si="9"/>
        <v>0</v>
      </c>
      <c r="H31" s="88">
        <f t="shared" si="9"/>
        <v>270272</v>
      </c>
      <c r="I31" s="90">
        <f t="shared" si="9"/>
        <v>59016</v>
      </c>
    </row>
    <row r="32" spans="1:12" ht="15">
      <c r="A32" s="84"/>
      <c r="B32" s="88"/>
      <c r="C32" s="90"/>
      <c r="D32" s="88"/>
      <c r="E32" s="90"/>
      <c r="F32" s="88"/>
      <c r="G32" s="90"/>
      <c r="H32" s="88"/>
      <c r="I32" s="90"/>
      <c r="L32" s="4"/>
    </row>
    <row r="33" spans="1:12" ht="15">
      <c r="A33" s="84" t="s">
        <v>49</v>
      </c>
      <c r="B33" s="88">
        <f>B37-(B12+B14+B16+B18+B22+B25+B27+B29+B31+B35)</f>
        <v>73203430</v>
      </c>
      <c r="C33" s="90">
        <f aca="true" t="shared" si="10" ref="C33:I33">C37-(C12+C14+C16+C18+C22+C25+C27+C29+C31+C35)</f>
        <v>75940433</v>
      </c>
      <c r="D33" s="88">
        <f t="shared" si="10"/>
        <v>6284743</v>
      </c>
      <c r="E33" s="90">
        <f t="shared" si="10"/>
        <v>5507736</v>
      </c>
      <c r="F33" s="88">
        <f t="shared" si="10"/>
        <v>1304235</v>
      </c>
      <c r="G33" s="90">
        <f t="shared" si="10"/>
        <v>857944</v>
      </c>
      <c r="H33" s="88">
        <f t="shared" si="10"/>
        <v>7588978</v>
      </c>
      <c r="I33" s="90">
        <f t="shared" si="10"/>
        <v>6365680</v>
      </c>
      <c r="J33" s="88"/>
      <c r="K33" s="88"/>
      <c r="L33" s="88"/>
    </row>
    <row r="34" spans="1:17" ht="15">
      <c r="A34" s="84"/>
      <c r="B34" s="88"/>
      <c r="C34" s="90"/>
      <c r="D34" s="88"/>
      <c r="E34" s="90"/>
      <c r="F34" s="88"/>
      <c r="G34" s="90"/>
      <c r="H34" s="88"/>
      <c r="I34" s="90"/>
      <c r="L34" s="4"/>
      <c r="M34" s="78"/>
      <c r="N34" s="79"/>
      <c r="O34" s="79"/>
      <c r="P34" s="79"/>
      <c r="Q34" s="79"/>
    </row>
    <row r="35" spans="1:17" ht="15">
      <c r="A35" s="84" t="s">
        <v>50</v>
      </c>
      <c r="B35" s="88">
        <f>O8</f>
        <v>88783</v>
      </c>
      <c r="C35" s="90">
        <f aca="true" t="shared" si="11" ref="C35:I35">P8</f>
        <v>0</v>
      </c>
      <c r="D35" s="88">
        <f t="shared" si="11"/>
        <v>0</v>
      </c>
      <c r="E35" s="90">
        <f t="shared" si="11"/>
        <v>0</v>
      </c>
      <c r="F35" s="88">
        <f t="shared" si="11"/>
        <v>29538043</v>
      </c>
      <c r="G35" s="90">
        <f t="shared" si="11"/>
        <v>21394056</v>
      </c>
      <c r="H35" s="88">
        <f t="shared" si="11"/>
        <v>29538043</v>
      </c>
      <c r="I35" s="90">
        <f t="shared" si="11"/>
        <v>21394056</v>
      </c>
      <c r="L35" s="4"/>
      <c r="M35" s="78"/>
      <c r="N35" s="79"/>
      <c r="O35" s="79"/>
      <c r="P35" s="79"/>
      <c r="Q35" s="79"/>
    </row>
    <row r="36" spans="1:17" ht="14.25">
      <c r="A36" s="87"/>
      <c r="B36" s="88"/>
      <c r="C36" s="93"/>
      <c r="D36" s="88"/>
      <c r="E36" s="93"/>
      <c r="F36" s="88"/>
      <c r="G36" s="93"/>
      <c r="H36" s="88"/>
      <c r="I36" s="93"/>
      <c r="L36" s="4"/>
      <c r="M36" s="78"/>
      <c r="N36" s="79"/>
      <c r="O36" s="79"/>
      <c r="P36" s="79"/>
      <c r="Q36" s="79"/>
    </row>
    <row r="37" spans="1:17" ht="18" customHeight="1" thickBot="1">
      <c r="A37" s="94" t="s">
        <v>51</v>
      </c>
      <c r="B37" s="95">
        <f>O15</f>
        <v>268082306</v>
      </c>
      <c r="C37" s="95">
        <f aca="true" t="shared" si="12" ref="C37:I37">P15</f>
        <v>240233952</v>
      </c>
      <c r="D37" s="95">
        <f t="shared" si="12"/>
        <v>46649275</v>
      </c>
      <c r="E37" s="95">
        <f t="shared" si="12"/>
        <v>54931038</v>
      </c>
      <c r="F37" s="95">
        <f t="shared" si="12"/>
        <v>35574891</v>
      </c>
      <c r="G37" s="95">
        <f t="shared" si="12"/>
        <v>32835983</v>
      </c>
      <c r="H37" s="95">
        <f t="shared" si="12"/>
        <v>82224166</v>
      </c>
      <c r="I37" s="95">
        <f t="shared" si="12"/>
        <v>87767021</v>
      </c>
      <c r="K37" s="4"/>
      <c r="L37" s="4"/>
      <c r="M37" s="78"/>
      <c r="N37" s="79"/>
      <c r="O37" s="79"/>
      <c r="P37" s="79"/>
      <c r="Q37" s="79"/>
    </row>
    <row r="38" spans="1:17" ht="15" thickTop="1">
      <c r="A38" s="3"/>
      <c r="B38" s="89"/>
      <c r="C38" s="89"/>
      <c r="D38" s="89"/>
      <c r="E38" s="89"/>
      <c r="F38" s="89"/>
      <c r="G38" s="89"/>
      <c r="H38" s="89"/>
      <c r="I38" s="89"/>
      <c r="J38" s="1"/>
      <c r="K38" s="4"/>
      <c r="M38" s="78"/>
      <c r="N38" s="79"/>
      <c r="O38" s="79"/>
      <c r="P38" s="79"/>
      <c r="Q38" s="79"/>
    </row>
    <row r="39" spans="1:17" ht="14.25">
      <c r="A39" s="5" t="s">
        <v>52</v>
      </c>
      <c r="B39" s="98"/>
      <c r="C39" s="98"/>
      <c r="D39" s="98"/>
      <c r="E39" s="98"/>
      <c r="F39" s="98"/>
      <c r="G39" s="96"/>
      <c r="H39" s="96"/>
      <c r="I39" s="96"/>
      <c r="M39" s="78"/>
      <c r="N39" s="79"/>
      <c r="O39" s="79"/>
      <c r="P39" s="79"/>
      <c r="Q39" s="79"/>
    </row>
    <row r="40" spans="1:17" ht="14.25">
      <c r="A40" s="97" t="s">
        <v>53</v>
      </c>
      <c r="B40" s="98"/>
      <c r="C40" s="98"/>
      <c r="D40" s="98"/>
      <c r="E40" s="98"/>
      <c r="F40" s="98"/>
      <c r="G40" s="98"/>
      <c r="H40" s="98"/>
      <c r="I40" s="98"/>
      <c r="M40" s="83"/>
      <c r="N40" s="79"/>
      <c r="O40" s="79"/>
      <c r="P40" s="79"/>
      <c r="Q40" s="79"/>
    </row>
    <row r="41" spans="1:17" ht="14.25">
      <c r="A41" s="5" t="s">
        <v>54</v>
      </c>
      <c r="B41" s="98"/>
      <c r="C41" s="98"/>
      <c r="D41" s="98"/>
      <c r="E41" s="98"/>
      <c r="F41" s="98"/>
      <c r="G41" s="98"/>
      <c r="H41" s="98"/>
      <c r="I41" s="98"/>
      <c r="M41" s="83"/>
      <c r="N41" s="79"/>
      <c r="O41" s="79"/>
      <c r="P41" s="79"/>
      <c r="Q41" s="79"/>
    </row>
    <row r="42" spans="1:13" ht="14.25">
      <c r="A42" s="5" t="s">
        <v>55</v>
      </c>
      <c r="B42" s="98"/>
      <c r="C42" s="98"/>
      <c r="D42" s="98"/>
      <c r="E42" s="98"/>
      <c r="F42" s="98"/>
      <c r="G42" s="98"/>
      <c r="H42" s="98"/>
      <c r="I42" s="98"/>
      <c r="M42" s="99"/>
    </row>
    <row r="43" spans="1:17" ht="14.25">
      <c r="A43" s="5" t="s">
        <v>56</v>
      </c>
      <c r="B43" s="98"/>
      <c r="C43" s="98"/>
      <c r="D43" s="98"/>
      <c r="E43" s="98"/>
      <c r="F43" s="98"/>
      <c r="G43" s="98"/>
      <c r="H43" s="98"/>
      <c r="I43" s="98"/>
      <c r="N43" s="79"/>
      <c r="O43" s="79"/>
      <c r="P43" s="79"/>
      <c r="Q43" s="79"/>
    </row>
    <row r="44" spans="1:9" ht="14.25">
      <c r="A44" s="5" t="s">
        <v>57</v>
      </c>
      <c r="B44" s="98"/>
      <c r="C44" s="98"/>
      <c r="D44" s="98"/>
      <c r="E44" s="98"/>
      <c r="F44" s="98"/>
      <c r="G44" s="96"/>
      <c r="H44" s="96"/>
      <c r="I44" s="96"/>
    </row>
    <row r="49" spans="14:17" ht="12.75">
      <c r="N49" s="79"/>
      <c r="O49" s="79"/>
      <c r="P49" s="79"/>
      <c r="Q49" s="79"/>
    </row>
  </sheetData>
  <mergeCells count="2">
    <mergeCell ref="A5:I5"/>
    <mergeCell ref="A4:I4"/>
  </mergeCells>
  <printOptions/>
  <pageMargins left="0.75" right="0.75" top="0.89" bottom="1.16" header="0.55" footer="0.71"/>
  <pageSetup fitToHeight="1" fitToWidth="1" horizontalDpi="600" verticalDpi="600" orientation="landscape" scale="87" r:id="rId1"/>
  <headerFooter alignWithMargins="0">
    <oddHeader>&amp;C&amp;"Book Antiqua,Regular"-5-</oddHeader>
  </headerFooter>
  <ignoredErrors>
    <ignoredError sqref="C10 E10 G1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9"/>
  <sheetViews>
    <sheetView workbookViewId="0" topLeftCell="A1">
      <selection activeCell="G25" sqref="G25"/>
    </sheetView>
  </sheetViews>
  <sheetFormatPr defaultColWidth="9.140625" defaultRowHeight="12.75"/>
  <cols>
    <col min="1" max="1" width="23.00390625" style="5" customWidth="1"/>
    <col min="2" max="2" width="12.421875" style="5" customWidth="1"/>
    <col min="3" max="3" width="41.28125" style="5" customWidth="1"/>
    <col min="4" max="4" width="15.421875" style="5" customWidth="1"/>
    <col min="5" max="5" width="14.28125" style="5" customWidth="1"/>
    <col min="6" max="7" width="9.140625" style="5" customWidth="1"/>
    <col min="8" max="8" width="11.28125" style="5" bestFit="1" customWidth="1"/>
    <col min="9" max="9" width="17.00390625" style="5" bestFit="1" customWidth="1"/>
    <col min="10" max="10" width="7.28125" style="5" bestFit="1" customWidth="1"/>
    <col min="11" max="11" width="34.421875" style="5" bestFit="1" customWidth="1"/>
    <col min="12" max="13" width="9.00390625" style="5" bestFit="1" customWidth="1"/>
    <col min="14" max="16384" width="9.140625" style="5" customWidth="1"/>
  </cols>
  <sheetData>
    <row r="1" spans="1:25" ht="15">
      <c r="A1" s="361" t="s">
        <v>150</v>
      </c>
      <c r="B1" s="361"/>
      <c r="C1" s="361"/>
      <c r="D1" s="361"/>
      <c r="E1" s="361"/>
      <c r="F1" s="4"/>
      <c r="G1" s="190"/>
      <c r="H1" s="190"/>
      <c r="I1" s="190"/>
      <c r="J1" s="190"/>
      <c r="K1" s="190"/>
      <c r="L1" s="190"/>
      <c r="M1" s="194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1:12" ht="15">
      <c r="A2" s="361" t="str">
        <f>UPPER('Table 1'!$M$1)&amp;" "&amp;'Table 1'!$N$1&amp;" WITH THE CORRESPONDING MONTH OF "&amp;'Table 1'!$O$1</f>
        <v>FEBRUARY  2020 WITH THE CORRESPONDING MONTH OF 2019</v>
      </c>
      <c r="B2" s="361"/>
      <c r="C2" s="361"/>
      <c r="D2" s="361"/>
      <c r="E2" s="361"/>
      <c r="F2" s="196"/>
      <c r="G2" s="190"/>
      <c r="H2" s="190"/>
      <c r="I2" s="190"/>
      <c r="J2" s="190"/>
      <c r="K2" s="4"/>
      <c r="L2" s="4"/>
    </row>
    <row r="3" spans="1:12" ht="13.5">
      <c r="A3" s="196"/>
      <c r="B3" s="191"/>
      <c r="C3" s="191"/>
      <c r="D3" s="191"/>
      <c r="E3" s="190"/>
      <c r="F3" s="196"/>
      <c r="G3" s="190"/>
      <c r="H3" s="190"/>
      <c r="I3" s="190"/>
      <c r="J3" s="190"/>
      <c r="K3" s="4"/>
      <c r="L3" s="4"/>
    </row>
    <row r="4" spans="1:12" ht="15">
      <c r="A4" s="198" t="s">
        <v>34</v>
      </c>
      <c r="B4" s="199" t="s">
        <v>129</v>
      </c>
      <c r="C4" s="198" t="s">
        <v>130</v>
      </c>
      <c r="D4" s="198" t="s">
        <v>131</v>
      </c>
      <c r="E4" s="200"/>
      <c r="F4" s="200"/>
      <c r="G4" s="200"/>
      <c r="J4" s="190"/>
      <c r="K4" s="4"/>
      <c r="L4" s="4"/>
    </row>
    <row r="5" spans="1:13" ht="15.75">
      <c r="A5" s="201"/>
      <c r="B5" s="4"/>
      <c r="C5" s="4"/>
      <c r="D5" s="202">
        <f>'Table 1'!$N$1</f>
        <v>2020</v>
      </c>
      <c r="E5" s="202">
        <f>'Table 1'!$O$1</f>
        <v>2019</v>
      </c>
      <c r="F5" s="4"/>
      <c r="G5" s="201"/>
      <c r="H5" s="339" t="s">
        <v>177</v>
      </c>
      <c r="I5" s="339" t="s">
        <v>179</v>
      </c>
      <c r="J5" s="339" t="s">
        <v>182</v>
      </c>
      <c r="K5" s="339" t="s">
        <v>156</v>
      </c>
      <c r="L5" s="339" t="s">
        <v>165</v>
      </c>
      <c r="M5" s="339" t="s">
        <v>166</v>
      </c>
    </row>
    <row r="6" spans="2:13" ht="16.5">
      <c r="B6" s="292" t="str">
        <f aca="true" t="shared" si="0" ref="B6:E7">J6</f>
        <v>057</v>
      </c>
      <c r="C6" s="300" t="str">
        <f t="shared" si="0"/>
        <v>Fruits And Nuts Fresh/Dry</v>
      </c>
      <c r="D6" s="300">
        <f t="shared" si="0"/>
        <v>2682308</v>
      </c>
      <c r="E6" s="293">
        <f t="shared" si="0"/>
        <v>2257998</v>
      </c>
      <c r="F6" s="203"/>
      <c r="G6" s="204"/>
      <c r="H6" s="340" t="s">
        <v>224</v>
      </c>
      <c r="I6" s="340" t="s">
        <v>42</v>
      </c>
      <c r="J6" s="340" t="s">
        <v>259</v>
      </c>
      <c r="K6" s="340" t="s">
        <v>260</v>
      </c>
      <c r="L6" s="341">
        <v>2682308</v>
      </c>
      <c r="M6" s="341">
        <v>2257998</v>
      </c>
    </row>
    <row r="7" spans="1:13" ht="16.5">
      <c r="A7" s="205"/>
      <c r="B7" s="294" t="str">
        <f t="shared" si="0"/>
        <v>098</v>
      </c>
      <c r="C7" s="301" t="str">
        <f t="shared" si="0"/>
        <v>Edible Products</v>
      </c>
      <c r="D7" s="301">
        <f t="shared" si="0"/>
        <v>4162343</v>
      </c>
      <c r="E7" s="296">
        <f t="shared" si="0"/>
        <v>4134745</v>
      </c>
      <c r="F7" s="203"/>
      <c r="G7" s="204"/>
      <c r="H7" s="340" t="s">
        <v>224</v>
      </c>
      <c r="I7" s="340" t="s">
        <v>42</v>
      </c>
      <c r="J7" s="340" t="s">
        <v>261</v>
      </c>
      <c r="K7" s="340" t="s">
        <v>262</v>
      </c>
      <c r="L7" s="341">
        <v>4162343</v>
      </c>
      <c r="M7" s="341">
        <v>4134745</v>
      </c>
    </row>
    <row r="8" spans="1:13" ht="16.5">
      <c r="A8" s="208"/>
      <c r="B8" s="294" t="str">
        <f aca="true" t="shared" si="1" ref="B8:E15">J8</f>
        <v>273</v>
      </c>
      <c r="C8" s="301" t="str">
        <f t="shared" si="1"/>
        <v>Stone, Sand And Gravel</v>
      </c>
      <c r="D8" s="301">
        <f t="shared" si="1"/>
        <v>2883385</v>
      </c>
      <c r="E8" s="296">
        <f t="shared" si="1"/>
        <v>19614</v>
      </c>
      <c r="F8" s="203"/>
      <c r="G8" s="204"/>
      <c r="H8" s="340" t="s">
        <v>224</v>
      </c>
      <c r="I8" s="340" t="s">
        <v>42</v>
      </c>
      <c r="J8" s="340" t="s">
        <v>263</v>
      </c>
      <c r="K8" s="340" t="s">
        <v>264</v>
      </c>
      <c r="L8" s="341">
        <v>2883385</v>
      </c>
      <c r="M8" s="341">
        <v>19614</v>
      </c>
    </row>
    <row r="9" spans="1:13" ht="16.5">
      <c r="A9" s="208"/>
      <c r="B9" s="294" t="str">
        <f t="shared" si="1"/>
        <v>642</v>
      </c>
      <c r="C9" s="301" t="str">
        <f t="shared" si="1"/>
        <v>Articles Of Paper</v>
      </c>
      <c r="D9" s="301">
        <f t="shared" si="1"/>
        <v>2287742</v>
      </c>
      <c r="E9" s="296">
        <f t="shared" si="1"/>
        <v>2534302</v>
      </c>
      <c r="F9" s="203"/>
      <c r="G9" s="204"/>
      <c r="H9" s="340" t="s">
        <v>224</v>
      </c>
      <c r="I9" s="340" t="s">
        <v>42</v>
      </c>
      <c r="J9" s="340" t="s">
        <v>265</v>
      </c>
      <c r="K9" s="340" t="s">
        <v>266</v>
      </c>
      <c r="L9" s="341">
        <v>2287742</v>
      </c>
      <c r="M9" s="341">
        <v>2534302</v>
      </c>
    </row>
    <row r="10" spans="1:13" ht="16.5">
      <c r="A10" s="211" t="str">
        <f>I6</f>
        <v>UNITED STATES</v>
      </c>
      <c r="B10" s="294" t="str">
        <f t="shared" si="1"/>
        <v>716</v>
      </c>
      <c r="C10" s="301" t="str">
        <f t="shared" si="1"/>
        <v>Rotating Electric Plant</v>
      </c>
      <c r="D10" s="301">
        <f t="shared" si="1"/>
        <v>2443646</v>
      </c>
      <c r="E10" s="296">
        <f t="shared" si="1"/>
        <v>176569</v>
      </c>
      <c r="F10" s="203"/>
      <c r="G10" s="204"/>
      <c r="H10" s="340" t="s">
        <v>224</v>
      </c>
      <c r="I10" s="340" t="s">
        <v>42</v>
      </c>
      <c r="J10" s="340" t="s">
        <v>267</v>
      </c>
      <c r="K10" s="340" t="s">
        <v>268</v>
      </c>
      <c r="L10" s="341">
        <v>2443646</v>
      </c>
      <c r="M10" s="341">
        <v>176569</v>
      </c>
    </row>
    <row r="11" spans="1:13" ht="16.5">
      <c r="A11" s="192"/>
      <c r="B11" s="294" t="str">
        <f t="shared" si="1"/>
        <v>752</v>
      </c>
      <c r="C11" s="301" t="str">
        <f t="shared" si="1"/>
        <v>Data Processing Machines</v>
      </c>
      <c r="D11" s="301">
        <f t="shared" si="1"/>
        <v>2777718</v>
      </c>
      <c r="E11" s="296">
        <f t="shared" si="1"/>
        <v>1329952</v>
      </c>
      <c r="F11" s="209"/>
      <c r="G11" s="210"/>
      <c r="H11" s="340" t="s">
        <v>224</v>
      </c>
      <c r="I11" s="340" t="s">
        <v>42</v>
      </c>
      <c r="J11" s="340" t="s">
        <v>269</v>
      </c>
      <c r="K11" s="340" t="s">
        <v>270</v>
      </c>
      <c r="L11" s="341">
        <v>2777718</v>
      </c>
      <c r="M11" s="341">
        <v>1329952</v>
      </c>
    </row>
    <row r="12" spans="1:13" ht="16.5">
      <c r="A12" s="211"/>
      <c r="B12" s="294" t="str">
        <f t="shared" si="1"/>
        <v>764</v>
      </c>
      <c r="C12" s="301" t="str">
        <f t="shared" si="1"/>
        <v>Telecommunication Equipment</v>
      </c>
      <c r="D12" s="301">
        <f t="shared" si="1"/>
        <v>2065644</v>
      </c>
      <c r="E12" s="296">
        <f t="shared" si="1"/>
        <v>944163</v>
      </c>
      <c r="F12" s="209"/>
      <c r="G12" s="210"/>
      <c r="H12" s="340" t="s">
        <v>224</v>
      </c>
      <c r="I12" s="340" t="s">
        <v>42</v>
      </c>
      <c r="J12" s="340" t="s">
        <v>271</v>
      </c>
      <c r="K12" s="340" t="s">
        <v>272</v>
      </c>
      <c r="L12" s="341">
        <v>2065644</v>
      </c>
      <c r="M12" s="341">
        <v>944163</v>
      </c>
    </row>
    <row r="13" spans="1:13" ht="16.5">
      <c r="A13" s="212"/>
      <c r="B13" s="294" t="str">
        <f t="shared" si="1"/>
        <v>775</v>
      </c>
      <c r="C13" s="301" t="str">
        <f t="shared" si="1"/>
        <v>Household Type Equipment</v>
      </c>
      <c r="D13" s="301">
        <f t="shared" si="1"/>
        <v>1845545</v>
      </c>
      <c r="E13" s="296">
        <f t="shared" si="1"/>
        <v>679319</v>
      </c>
      <c r="F13" s="209"/>
      <c r="G13" s="210"/>
      <c r="H13" s="340" t="s">
        <v>224</v>
      </c>
      <c r="I13" s="340" t="s">
        <v>42</v>
      </c>
      <c r="J13" s="340" t="s">
        <v>273</v>
      </c>
      <c r="K13" s="340" t="s">
        <v>274</v>
      </c>
      <c r="L13" s="341">
        <v>1845545</v>
      </c>
      <c r="M13" s="341">
        <v>679319</v>
      </c>
    </row>
    <row r="14" spans="1:13" ht="16.5">
      <c r="A14" s="212"/>
      <c r="B14" s="294" t="str">
        <f t="shared" si="1"/>
        <v>821</v>
      </c>
      <c r="C14" s="301" t="str">
        <f t="shared" si="1"/>
        <v>Furniture And Parts</v>
      </c>
      <c r="D14" s="301">
        <f t="shared" si="1"/>
        <v>1886729</v>
      </c>
      <c r="E14" s="296">
        <f t="shared" si="1"/>
        <v>952153</v>
      </c>
      <c r="F14" s="209"/>
      <c r="G14" s="210"/>
      <c r="H14" s="340" t="s">
        <v>224</v>
      </c>
      <c r="I14" s="340" t="s">
        <v>42</v>
      </c>
      <c r="J14" s="340" t="s">
        <v>113</v>
      </c>
      <c r="K14" s="340" t="s">
        <v>275</v>
      </c>
      <c r="L14" s="341">
        <v>1886729</v>
      </c>
      <c r="M14" s="341">
        <v>952153</v>
      </c>
    </row>
    <row r="15" spans="1:13" ht="16.5">
      <c r="A15" s="212"/>
      <c r="B15" s="294" t="str">
        <f t="shared" si="1"/>
        <v>893</v>
      </c>
      <c r="C15" s="301" t="str">
        <f t="shared" si="1"/>
        <v>Articles Of Plastic</v>
      </c>
      <c r="D15" s="301">
        <f t="shared" si="1"/>
        <v>2472794</v>
      </c>
      <c r="E15" s="296">
        <f t="shared" si="1"/>
        <v>1559025</v>
      </c>
      <c r="F15" s="209"/>
      <c r="G15" s="210"/>
      <c r="H15" s="340" t="s">
        <v>224</v>
      </c>
      <c r="I15" s="340" t="s">
        <v>42</v>
      </c>
      <c r="J15" s="340" t="s">
        <v>276</v>
      </c>
      <c r="K15" s="340" t="s">
        <v>277</v>
      </c>
      <c r="L15" s="341">
        <v>2472794</v>
      </c>
      <c r="M15" s="341">
        <v>1559025</v>
      </c>
    </row>
    <row r="16" spans="1:13" ht="16.5">
      <c r="A16" s="212"/>
      <c r="B16" s="213"/>
      <c r="C16" s="214"/>
      <c r="D16" s="215"/>
      <c r="E16" s="216"/>
      <c r="F16" s="209"/>
      <c r="G16" s="210"/>
      <c r="H16" s="340" t="s">
        <v>239</v>
      </c>
      <c r="I16" s="340" t="s">
        <v>240</v>
      </c>
      <c r="J16" s="340" t="s">
        <v>278</v>
      </c>
      <c r="K16" s="340" t="s">
        <v>279</v>
      </c>
      <c r="L16" s="341">
        <v>1320118</v>
      </c>
      <c r="M16" s="341">
        <v>485069</v>
      </c>
    </row>
    <row r="17" spans="1:13" ht="16.5">
      <c r="A17" s="82"/>
      <c r="B17" s="294" t="str">
        <f>J16</f>
        <v>034</v>
      </c>
      <c r="C17" s="301" t="str">
        <f>K16</f>
        <v>Fish Fresh, Chilled, Frozen</v>
      </c>
      <c r="D17" s="301">
        <f>L16</f>
        <v>1320118</v>
      </c>
      <c r="E17" s="296">
        <f>M16</f>
        <v>485069</v>
      </c>
      <c r="F17" s="217"/>
      <c r="G17" s="204"/>
      <c r="H17" s="340" t="s">
        <v>239</v>
      </c>
      <c r="I17" s="340" t="s">
        <v>240</v>
      </c>
      <c r="J17" s="340" t="s">
        <v>280</v>
      </c>
      <c r="K17" s="340" t="s">
        <v>281</v>
      </c>
      <c r="L17" s="341">
        <v>1320822</v>
      </c>
      <c r="M17" s="341">
        <v>1141121</v>
      </c>
    </row>
    <row r="18" spans="1:13" ht="16.5">
      <c r="A18" s="202"/>
      <c r="B18" s="294" t="str">
        <f aca="true" t="shared" si="2" ref="B18:E26">J17</f>
        <v>048</v>
      </c>
      <c r="C18" s="301" t="str">
        <f t="shared" si="2"/>
        <v>Cereal, Flour, Starch</v>
      </c>
      <c r="D18" s="301">
        <f t="shared" si="2"/>
        <v>1320822</v>
      </c>
      <c r="E18" s="296">
        <f t="shared" si="2"/>
        <v>1141121</v>
      </c>
      <c r="F18" s="4"/>
      <c r="G18" s="4"/>
      <c r="H18" s="340" t="s">
        <v>239</v>
      </c>
      <c r="I18" s="340" t="s">
        <v>240</v>
      </c>
      <c r="J18" s="340" t="s">
        <v>261</v>
      </c>
      <c r="K18" s="340" t="s">
        <v>262</v>
      </c>
      <c r="L18" s="341">
        <v>1307823</v>
      </c>
      <c r="M18" s="341">
        <v>698590</v>
      </c>
    </row>
    <row r="19" spans="1:13" ht="16.5">
      <c r="A19" s="202"/>
      <c r="B19" s="294" t="str">
        <f t="shared" si="2"/>
        <v>098</v>
      </c>
      <c r="C19" s="301" t="str">
        <f t="shared" si="2"/>
        <v>Edible Products</v>
      </c>
      <c r="D19" s="301">
        <f t="shared" si="2"/>
        <v>1307823</v>
      </c>
      <c r="E19" s="296">
        <f t="shared" si="2"/>
        <v>698590</v>
      </c>
      <c r="F19" s="4"/>
      <c r="G19" s="4"/>
      <c r="H19" s="340" t="s">
        <v>239</v>
      </c>
      <c r="I19" s="340" t="s">
        <v>240</v>
      </c>
      <c r="J19" s="340" t="s">
        <v>282</v>
      </c>
      <c r="K19" s="340" t="s">
        <v>283</v>
      </c>
      <c r="L19" s="341">
        <v>1814308</v>
      </c>
      <c r="M19" s="341">
        <v>1380797</v>
      </c>
    </row>
    <row r="20" spans="1:13" ht="16.5">
      <c r="A20" s="202"/>
      <c r="B20" s="294" t="str">
        <f t="shared" si="2"/>
        <v>111</v>
      </c>
      <c r="C20" s="301" t="str">
        <f t="shared" si="2"/>
        <v>Non-Alcoholic Beverages</v>
      </c>
      <c r="D20" s="301">
        <f t="shared" si="2"/>
        <v>1814308</v>
      </c>
      <c r="E20" s="296">
        <f t="shared" si="2"/>
        <v>1380797</v>
      </c>
      <c r="F20" s="4"/>
      <c r="G20" s="4"/>
      <c r="H20" s="340" t="s">
        <v>239</v>
      </c>
      <c r="I20" s="340" t="s">
        <v>240</v>
      </c>
      <c r="J20" s="340" t="s">
        <v>284</v>
      </c>
      <c r="K20" s="340" t="s">
        <v>285</v>
      </c>
      <c r="L20" s="341">
        <v>1847312</v>
      </c>
      <c r="M20" s="341">
        <v>386083</v>
      </c>
    </row>
    <row r="21" spans="1:13" ht="16.5">
      <c r="A21" s="211" t="str">
        <f>I16</f>
        <v>TRINIDAD &amp; TOB.</v>
      </c>
      <c r="B21" s="294" t="str">
        <f t="shared" si="2"/>
        <v>122</v>
      </c>
      <c r="C21" s="301" t="str">
        <f t="shared" si="2"/>
        <v>Tobacco Manufactured</v>
      </c>
      <c r="D21" s="301">
        <f t="shared" si="2"/>
        <v>1847312</v>
      </c>
      <c r="E21" s="296">
        <f t="shared" si="2"/>
        <v>386083</v>
      </c>
      <c r="F21" s="4"/>
      <c r="G21" s="4"/>
      <c r="H21" s="340" t="s">
        <v>239</v>
      </c>
      <c r="I21" s="340" t="s">
        <v>240</v>
      </c>
      <c r="J21" s="340" t="s">
        <v>286</v>
      </c>
      <c r="K21" s="340" t="s">
        <v>287</v>
      </c>
      <c r="L21" s="341">
        <v>34332212</v>
      </c>
      <c r="M21" s="341">
        <v>28032446</v>
      </c>
    </row>
    <row r="22" spans="1:13" ht="16.5">
      <c r="A22" s="202"/>
      <c r="B22" s="294" t="str">
        <f t="shared" si="2"/>
        <v>334</v>
      </c>
      <c r="C22" s="301" t="str">
        <f t="shared" si="2"/>
        <v>Petroleum Products Refined</v>
      </c>
      <c r="D22" s="301">
        <f t="shared" si="2"/>
        <v>34332212</v>
      </c>
      <c r="E22" s="296">
        <f t="shared" si="2"/>
        <v>28032446</v>
      </c>
      <c r="F22" s="4"/>
      <c r="G22" s="4"/>
      <c r="H22" s="340" t="s">
        <v>239</v>
      </c>
      <c r="I22" s="340" t="s">
        <v>240</v>
      </c>
      <c r="J22" s="340" t="s">
        <v>288</v>
      </c>
      <c r="K22" s="340" t="s">
        <v>289</v>
      </c>
      <c r="L22" s="341">
        <v>1881422</v>
      </c>
      <c r="M22" s="341">
        <v>342433</v>
      </c>
    </row>
    <row r="23" spans="1:13" ht="16.5">
      <c r="A23" s="202"/>
      <c r="B23" s="294" t="str">
        <f t="shared" si="2"/>
        <v>342</v>
      </c>
      <c r="C23" s="301" t="str">
        <f t="shared" si="2"/>
        <v>Liquified Propane, Butane</v>
      </c>
      <c r="D23" s="301">
        <f t="shared" si="2"/>
        <v>1881422</v>
      </c>
      <c r="E23" s="296">
        <f t="shared" si="2"/>
        <v>342433</v>
      </c>
      <c r="F23" s="4"/>
      <c r="G23" s="4"/>
      <c r="H23" s="340" t="s">
        <v>239</v>
      </c>
      <c r="I23" s="340" t="s">
        <v>240</v>
      </c>
      <c r="J23" s="340" t="s">
        <v>103</v>
      </c>
      <c r="K23" s="340" t="s">
        <v>290</v>
      </c>
      <c r="L23" s="341">
        <v>597748</v>
      </c>
      <c r="M23" s="341">
        <v>752737</v>
      </c>
    </row>
    <row r="24" spans="1:13" ht="16.5">
      <c r="A24" s="202"/>
      <c r="B24" s="294" t="str">
        <f t="shared" si="2"/>
        <v>554</v>
      </c>
      <c r="C24" s="301" t="str">
        <f t="shared" si="2"/>
        <v>Soaps, Cleaning Prep.</v>
      </c>
      <c r="D24" s="301">
        <f t="shared" si="2"/>
        <v>597748</v>
      </c>
      <c r="E24" s="296">
        <f t="shared" si="2"/>
        <v>752737</v>
      </c>
      <c r="F24" s="4"/>
      <c r="G24" s="4"/>
      <c r="H24" s="340" t="s">
        <v>239</v>
      </c>
      <c r="I24" s="340" t="s">
        <v>240</v>
      </c>
      <c r="J24" s="340" t="s">
        <v>265</v>
      </c>
      <c r="K24" s="340" t="s">
        <v>266</v>
      </c>
      <c r="L24" s="341">
        <v>1134441</v>
      </c>
      <c r="M24" s="341">
        <v>1133408</v>
      </c>
    </row>
    <row r="25" spans="1:13" ht="16.5">
      <c r="A25" s="202"/>
      <c r="B25" s="294" t="str">
        <f t="shared" si="2"/>
        <v>642</v>
      </c>
      <c r="C25" s="301" t="str">
        <f t="shared" si="2"/>
        <v>Articles Of Paper</v>
      </c>
      <c r="D25" s="301">
        <f t="shared" si="2"/>
        <v>1134441</v>
      </c>
      <c r="E25" s="296">
        <f t="shared" si="2"/>
        <v>1133408</v>
      </c>
      <c r="F25" s="4"/>
      <c r="G25" s="4"/>
      <c r="H25" s="340" t="s">
        <v>239</v>
      </c>
      <c r="I25" s="340" t="s">
        <v>240</v>
      </c>
      <c r="J25" s="340" t="s">
        <v>291</v>
      </c>
      <c r="K25" s="340" t="s">
        <v>292</v>
      </c>
      <c r="L25" s="341">
        <v>595344</v>
      </c>
      <c r="M25" s="341">
        <v>1092</v>
      </c>
    </row>
    <row r="26" spans="1:13" ht="16.5">
      <c r="A26" s="202"/>
      <c r="B26" s="294" t="str">
        <f t="shared" si="2"/>
        <v>699</v>
      </c>
      <c r="C26" s="301" t="str">
        <f t="shared" si="2"/>
        <v>Base Metal Manufactures</v>
      </c>
      <c r="D26" s="301">
        <f t="shared" si="2"/>
        <v>595344</v>
      </c>
      <c r="E26" s="296">
        <f t="shared" si="2"/>
        <v>1092</v>
      </c>
      <c r="F26" s="4"/>
      <c r="G26" s="4"/>
      <c r="H26" s="340" t="s">
        <v>293</v>
      </c>
      <c r="I26" s="340" t="s">
        <v>294</v>
      </c>
      <c r="J26" s="340" t="s">
        <v>295</v>
      </c>
      <c r="K26" s="340" t="s">
        <v>296</v>
      </c>
      <c r="L26" s="341">
        <v>559991</v>
      </c>
      <c r="M26" s="341">
        <v>811695</v>
      </c>
    </row>
    <row r="27" spans="1:13" ht="16.5">
      <c r="A27" s="202"/>
      <c r="B27" s="213"/>
      <c r="C27" s="218"/>
      <c r="D27" s="219"/>
      <c r="E27" s="220"/>
      <c r="F27" s="4"/>
      <c r="G27" s="201"/>
      <c r="H27" s="340" t="s">
        <v>293</v>
      </c>
      <c r="I27" s="340" t="s">
        <v>294</v>
      </c>
      <c r="J27" s="340" t="s">
        <v>297</v>
      </c>
      <c r="K27" s="340" t="s">
        <v>298</v>
      </c>
      <c r="L27" s="341">
        <v>287758</v>
      </c>
      <c r="M27" s="341">
        <v>290006</v>
      </c>
    </row>
    <row r="28" spans="1:13" ht="16.5">
      <c r="A28" s="82"/>
      <c r="B28" s="294" t="str">
        <f>J26</f>
        <v>054</v>
      </c>
      <c r="C28" s="301" t="str">
        <f>K26</f>
        <v>Vegetables Fresh/Chilled,Frozen,Dry</v>
      </c>
      <c r="D28" s="295">
        <f>L26</f>
        <v>559991</v>
      </c>
      <c r="E28" s="296">
        <f>M26</f>
        <v>811695</v>
      </c>
      <c r="F28" s="217"/>
      <c r="G28" s="204"/>
      <c r="H28" s="340" t="s">
        <v>293</v>
      </c>
      <c r="I28" s="340" t="s">
        <v>294</v>
      </c>
      <c r="J28" s="340" t="s">
        <v>299</v>
      </c>
      <c r="K28" s="340" t="s">
        <v>300</v>
      </c>
      <c r="L28" s="341">
        <v>93764</v>
      </c>
      <c r="M28" s="341">
        <v>29100</v>
      </c>
    </row>
    <row r="29" spans="1:13" ht="16.5">
      <c r="A29" s="202"/>
      <c r="B29" s="294" t="str">
        <f aca="true" t="shared" si="3" ref="B29:E37">J27</f>
        <v>056</v>
      </c>
      <c r="C29" s="301" t="str">
        <f t="shared" si="3"/>
        <v>Vegetables/Roots Prep., Preserved</v>
      </c>
      <c r="D29" s="295">
        <f t="shared" si="3"/>
        <v>287758</v>
      </c>
      <c r="E29" s="296">
        <f t="shared" si="3"/>
        <v>290006</v>
      </c>
      <c r="F29" s="203"/>
      <c r="G29" s="204"/>
      <c r="H29" s="340" t="s">
        <v>293</v>
      </c>
      <c r="I29" s="340" t="s">
        <v>294</v>
      </c>
      <c r="J29" s="340" t="s">
        <v>301</v>
      </c>
      <c r="K29" s="340" t="s">
        <v>302</v>
      </c>
      <c r="L29" s="341">
        <v>55882</v>
      </c>
      <c r="M29" s="341">
        <v>1695</v>
      </c>
    </row>
    <row r="30" spans="1:13" ht="16.5">
      <c r="A30" s="202"/>
      <c r="B30" s="294" t="str">
        <f t="shared" si="3"/>
        <v>081</v>
      </c>
      <c r="C30" s="301" t="str">
        <f t="shared" si="3"/>
        <v>Feeding Stuff, Animals</v>
      </c>
      <c r="D30" s="295">
        <f t="shared" si="3"/>
        <v>93764</v>
      </c>
      <c r="E30" s="296">
        <f t="shared" si="3"/>
        <v>29100</v>
      </c>
      <c r="F30" s="209"/>
      <c r="G30" s="221"/>
      <c r="H30" s="340" t="s">
        <v>293</v>
      </c>
      <c r="I30" s="340" t="s">
        <v>294</v>
      </c>
      <c r="J30" s="340" t="s">
        <v>286</v>
      </c>
      <c r="K30" s="340" t="s">
        <v>287</v>
      </c>
      <c r="L30" s="341">
        <v>25956319</v>
      </c>
      <c r="M30" s="341">
        <v>12066537</v>
      </c>
    </row>
    <row r="31" spans="1:13" ht="16.5">
      <c r="A31" s="202"/>
      <c r="B31" s="294" t="str">
        <f t="shared" si="3"/>
        <v>278</v>
      </c>
      <c r="C31" s="301" t="str">
        <f t="shared" si="3"/>
        <v>Other Crude Minerals</v>
      </c>
      <c r="D31" s="295">
        <f t="shared" si="3"/>
        <v>55882</v>
      </c>
      <c r="E31" s="296">
        <f t="shared" si="3"/>
        <v>1695</v>
      </c>
      <c r="F31" s="209"/>
      <c r="G31" s="221"/>
      <c r="H31" s="340" t="s">
        <v>293</v>
      </c>
      <c r="I31" s="340" t="s">
        <v>294</v>
      </c>
      <c r="J31" s="340" t="s">
        <v>99</v>
      </c>
      <c r="K31" s="340" t="s">
        <v>303</v>
      </c>
      <c r="L31" s="341">
        <v>91132</v>
      </c>
      <c r="M31" s="341">
        <v>8429</v>
      </c>
    </row>
    <row r="32" spans="1:13" ht="16.5">
      <c r="A32" s="211" t="str">
        <f>I26</f>
        <v>NETHERLANDS</v>
      </c>
      <c r="B32" s="294" t="str">
        <f t="shared" si="3"/>
        <v>334</v>
      </c>
      <c r="C32" s="301" t="str">
        <f t="shared" si="3"/>
        <v>Petroleum Products Refined</v>
      </c>
      <c r="D32" s="295">
        <f t="shared" si="3"/>
        <v>25956319</v>
      </c>
      <c r="E32" s="296">
        <f t="shared" si="3"/>
        <v>12066537</v>
      </c>
      <c r="F32" s="209"/>
      <c r="G32" s="221"/>
      <c r="H32" s="340" t="s">
        <v>293</v>
      </c>
      <c r="I32" s="340" t="s">
        <v>294</v>
      </c>
      <c r="J32" s="340" t="s">
        <v>304</v>
      </c>
      <c r="K32" s="340" t="s">
        <v>305</v>
      </c>
      <c r="L32" s="341">
        <v>86916</v>
      </c>
      <c r="M32" s="341">
        <v>0</v>
      </c>
    </row>
    <row r="33" spans="1:13" ht="16.5">
      <c r="A33" s="202"/>
      <c r="B33" s="294" t="str">
        <f t="shared" si="3"/>
        <v>533</v>
      </c>
      <c r="C33" s="301" t="str">
        <f t="shared" si="3"/>
        <v>Pigments, Paints, Varnishes</v>
      </c>
      <c r="D33" s="295">
        <f t="shared" si="3"/>
        <v>91132</v>
      </c>
      <c r="E33" s="296">
        <f t="shared" si="3"/>
        <v>8429</v>
      </c>
      <c r="F33" s="209"/>
      <c r="G33" s="221"/>
      <c r="H33" s="340" t="s">
        <v>293</v>
      </c>
      <c r="I33" s="340" t="s">
        <v>294</v>
      </c>
      <c r="J33" s="340" t="s">
        <v>306</v>
      </c>
      <c r="K33" s="340" t="s">
        <v>307</v>
      </c>
      <c r="L33" s="341">
        <v>91080</v>
      </c>
      <c r="M33" s="341">
        <v>0</v>
      </c>
    </row>
    <row r="34" spans="1:13" ht="16.5">
      <c r="A34" s="202"/>
      <c r="B34" s="294" t="str">
        <f t="shared" si="3"/>
        <v>562</v>
      </c>
      <c r="C34" s="301" t="str">
        <f t="shared" si="3"/>
        <v>Fertilizers, Manufactured</v>
      </c>
      <c r="D34" s="295">
        <f t="shared" si="3"/>
        <v>86916</v>
      </c>
      <c r="E34" s="296">
        <f t="shared" si="3"/>
        <v>0</v>
      </c>
      <c r="F34" s="209"/>
      <c r="G34" s="221"/>
      <c r="H34" s="340" t="s">
        <v>293</v>
      </c>
      <c r="I34" s="340" t="s">
        <v>294</v>
      </c>
      <c r="J34" s="340" t="s">
        <v>265</v>
      </c>
      <c r="K34" s="340" t="s">
        <v>266</v>
      </c>
      <c r="L34" s="341">
        <v>176395</v>
      </c>
      <c r="M34" s="341">
        <v>618</v>
      </c>
    </row>
    <row r="35" spans="1:13" ht="16.5">
      <c r="A35" s="202"/>
      <c r="B35" s="294" t="str">
        <f t="shared" si="3"/>
        <v>574</v>
      </c>
      <c r="C35" s="301" t="str">
        <f t="shared" si="3"/>
        <v>Polyacetate Expoxide Primary</v>
      </c>
      <c r="D35" s="295">
        <f t="shared" si="3"/>
        <v>91080</v>
      </c>
      <c r="E35" s="296">
        <f t="shared" si="3"/>
        <v>0</v>
      </c>
      <c r="F35" s="209"/>
      <c r="G35" s="221"/>
      <c r="H35" s="340" t="s">
        <v>293</v>
      </c>
      <c r="I35" s="340" t="s">
        <v>294</v>
      </c>
      <c r="J35" s="340" t="s">
        <v>276</v>
      </c>
      <c r="K35" s="340" t="s">
        <v>277</v>
      </c>
      <c r="L35" s="341">
        <v>97043</v>
      </c>
      <c r="M35" s="341">
        <v>0</v>
      </c>
    </row>
    <row r="36" spans="1:13" ht="16.5">
      <c r="A36" s="202"/>
      <c r="B36" s="294" t="str">
        <f t="shared" si="3"/>
        <v>642</v>
      </c>
      <c r="C36" s="301" t="str">
        <f t="shared" si="3"/>
        <v>Articles Of Paper</v>
      </c>
      <c r="D36" s="295">
        <f t="shared" si="3"/>
        <v>176395</v>
      </c>
      <c r="E36" s="296">
        <f t="shared" si="3"/>
        <v>618</v>
      </c>
      <c r="F36" s="209"/>
      <c r="G36" s="221"/>
      <c r="H36" s="340" t="s">
        <v>221</v>
      </c>
      <c r="I36" s="340" t="s">
        <v>38</v>
      </c>
      <c r="J36" s="340" t="s">
        <v>308</v>
      </c>
      <c r="K36" s="340" t="s">
        <v>309</v>
      </c>
      <c r="L36" s="341">
        <v>418801</v>
      </c>
      <c r="M36" s="341">
        <v>397430</v>
      </c>
    </row>
    <row r="37" spans="1:13" ht="16.5">
      <c r="A37" s="202"/>
      <c r="B37" s="294" t="str">
        <f t="shared" si="3"/>
        <v>893</v>
      </c>
      <c r="C37" s="301" t="str">
        <f t="shared" si="3"/>
        <v>Articles Of Plastic</v>
      </c>
      <c r="D37" s="295">
        <f t="shared" si="3"/>
        <v>97043</v>
      </c>
      <c r="E37" s="296">
        <f t="shared" si="3"/>
        <v>0</v>
      </c>
      <c r="F37" s="209"/>
      <c r="G37" s="221"/>
      <c r="H37" s="340" t="s">
        <v>221</v>
      </c>
      <c r="I37" s="340" t="s">
        <v>38</v>
      </c>
      <c r="J37" s="340" t="s">
        <v>310</v>
      </c>
      <c r="K37" s="340" t="s">
        <v>311</v>
      </c>
      <c r="L37" s="341">
        <v>315482</v>
      </c>
      <c r="M37" s="341">
        <v>195530</v>
      </c>
    </row>
    <row r="38" spans="1:13" ht="16.5">
      <c r="A38" s="202"/>
      <c r="B38" s="213"/>
      <c r="C38" s="209"/>
      <c r="D38" s="222"/>
      <c r="E38" s="223"/>
      <c r="F38" s="209"/>
      <c r="G38" s="221"/>
      <c r="H38" s="340" t="s">
        <v>221</v>
      </c>
      <c r="I38" s="340" t="s">
        <v>38</v>
      </c>
      <c r="J38" s="340" t="s">
        <v>312</v>
      </c>
      <c r="K38" s="340" t="s">
        <v>313</v>
      </c>
      <c r="L38" s="341">
        <v>570102</v>
      </c>
      <c r="M38" s="341">
        <v>720286</v>
      </c>
    </row>
    <row r="39" spans="1:13" ht="16.5">
      <c r="A39" s="82"/>
      <c r="B39" s="294" t="str">
        <f>J36</f>
        <v>012</v>
      </c>
      <c r="C39" s="301" t="str">
        <f>K36</f>
        <v>Other Meat Fresh, Chilled</v>
      </c>
      <c r="D39" s="295">
        <f>L36</f>
        <v>418801</v>
      </c>
      <c r="E39" s="296">
        <f>M36</f>
        <v>397430</v>
      </c>
      <c r="F39" s="203"/>
      <c r="G39" s="204"/>
      <c r="H39" s="340" t="s">
        <v>221</v>
      </c>
      <c r="I39" s="340" t="s">
        <v>38</v>
      </c>
      <c r="J39" s="340" t="s">
        <v>280</v>
      </c>
      <c r="K39" s="340" t="s">
        <v>281</v>
      </c>
      <c r="L39" s="341">
        <v>316625</v>
      </c>
      <c r="M39" s="341">
        <v>327422</v>
      </c>
    </row>
    <row r="40" spans="1:13" ht="16.5">
      <c r="A40" s="224"/>
      <c r="B40" s="294" t="str">
        <f aca="true" t="shared" si="4" ref="B40:E48">J37</f>
        <v>022</v>
      </c>
      <c r="C40" s="301" t="str">
        <f t="shared" si="4"/>
        <v>Milk And Cream</v>
      </c>
      <c r="D40" s="295">
        <f t="shared" si="4"/>
        <v>315482</v>
      </c>
      <c r="E40" s="296">
        <f t="shared" si="4"/>
        <v>195530</v>
      </c>
      <c r="F40" s="203"/>
      <c r="G40" s="204"/>
      <c r="H40" s="340" t="s">
        <v>221</v>
      </c>
      <c r="I40" s="340" t="s">
        <v>38</v>
      </c>
      <c r="J40" s="340" t="s">
        <v>314</v>
      </c>
      <c r="K40" s="340" t="s">
        <v>315</v>
      </c>
      <c r="L40" s="341">
        <v>325624</v>
      </c>
      <c r="M40" s="341">
        <v>253306</v>
      </c>
    </row>
    <row r="41" spans="1:13" ht="16.5">
      <c r="A41" s="225"/>
      <c r="B41" s="294" t="str">
        <f t="shared" si="4"/>
        <v>024</v>
      </c>
      <c r="C41" s="301" t="str">
        <f t="shared" si="4"/>
        <v>Cheese And Curd</v>
      </c>
      <c r="D41" s="295">
        <f t="shared" si="4"/>
        <v>570102</v>
      </c>
      <c r="E41" s="296">
        <f t="shared" si="4"/>
        <v>720286</v>
      </c>
      <c r="F41" s="203"/>
      <c r="G41" s="204"/>
      <c r="H41" s="340" t="s">
        <v>221</v>
      </c>
      <c r="I41" s="340" t="s">
        <v>38</v>
      </c>
      <c r="J41" s="340" t="s">
        <v>261</v>
      </c>
      <c r="K41" s="340" t="s">
        <v>262</v>
      </c>
      <c r="L41" s="341">
        <v>225988</v>
      </c>
      <c r="M41" s="341">
        <v>123743</v>
      </c>
    </row>
    <row r="42" spans="1:13" ht="16.5">
      <c r="A42" s="225"/>
      <c r="B42" s="294" t="str">
        <f t="shared" si="4"/>
        <v>048</v>
      </c>
      <c r="C42" s="301" t="str">
        <f t="shared" si="4"/>
        <v>Cereal, Flour, Starch</v>
      </c>
      <c r="D42" s="295">
        <f t="shared" si="4"/>
        <v>316625</v>
      </c>
      <c r="E42" s="296">
        <f t="shared" si="4"/>
        <v>327422</v>
      </c>
      <c r="F42" s="203"/>
      <c r="G42" s="204"/>
      <c r="H42" s="340" t="s">
        <v>221</v>
      </c>
      <c r="I42" s="340" t="s">
        <v>38</v>
      </c>
      <c r="J42" s="340" t="s">
        <v>316</v>
      </c>
      <c r="K42" s="340" t="s">
        <v>317</v>
      </c>
      <c r="L42" s="341">
        <v>326074</v>
      </c>
      <c r="M42" s="341">
        <v>1061110</v>
      </c>
    </row>
    <row r="43" spans="1:13" ht="16.5">
      <c r="A43" s="211" t="str">
        <f>I36</f>
        <v>UNITED KINGDOM</v>
      </c>
      <c r="B43" s="294" t="str">
        <f t="shared" si="4"/>
        <v>061</v>
      </c>
      <c r="C43" s="301" t="str">
        <f t="shared" si="4"/>
        <v>Sugar, Molasses, Honey</v>
      </c>
      <c r="D43" s="295">
        <f t="shared" si="4"/>
        <v>325624</v>
      </c>
      <c r="E43" s="296">
        <f t="shared" si="4"/>
        <v>253306</v>
      </c>
      <c r="F43" s="203"/>
      <c r="G43" s="204"/>
      <c r="H43" s="340" t="s">
        <v>221</v>
      </c>
      <c r="I43" s="340" t="s">
        <v>38</v>
      </c>
      <c r="J43" s="340" t="s">
        <v>318</v>
      </c>
      <c r="K43" s="340" t="s">
        <v>319</v>
      </c>
      <c r="L43" s="341">
        <v>397669</v>
      </c>
      <c r="M43" s="341">
        <v>212840</v>
      </c>
    </row>
    <row r="44" spans="1:13" ht="16.5">
      <c r="A44" s="225"/>
      <c r="B44" s="294" t="str">
        <f t="shared" si="4"/>
        <v>098</v>
      </c>
      <c r="C44" s="301" t="str">
        <f t="shared" si="4"/>
        <v>Edible Products</v>
      </c>
      <c r="D44" s="295">
        <f t="shared" si="4"/>
        <v>225988</v>
      </c>
      <c r="E44" s="296">
        <f t="shared" si="4"/>
        <v>123743</v>
      </c>
      <c r="F44" s="203"/>
      <c r="G44" s="204"/>
      <c r="H44" s="340" t="s">
        <v>221</v>
      </c>
      <c r="I44" s="340" t="s">
        <v>38</v>
      </c>
      <c r="J44" s="340" t="s">
        <v>320</v>
      </c>
      <c r="K44" s="340" t="s">
        <v>321</v>
      </c>
      <c r="L44" s="341">
        <v>1376103</v>
      </c>
      <c r="M44" s="341">
        <v>324879</v>
      </c>
    </row>
    <row r="45" spans="1:13" ht="16.5">
      <c r="A45" s="225"/>
      <c r="B45" s="294" t="str">
        <f t="shared" si="4"/>
        <v>112</v>
      </c>
      <c r="C45" s="301" t="str">
        <f t="shared" si="4"/>
        <v>Alcoholic Beverages</v>
      </c>
      <c r="D45" s="295">
        <f t="shared" si="4"/>
        <v>326074</v>
      </c>
      <c r="E45" s="296">
        <f t="shared" si="4"/>
        <v>1061110</v>
      </c>
      <c r="F45" s="203"/>
      <c r="G45" s="204"/>
      <c r="H45" s="340" t="s">
        <v>221</v>
      </c>
      <c r="I45" s="340" t="s">
        <v>38</v>
      </c>
      <c r="J45" s="340" t="s">
        <v>322</v>
      </c>
      <c r="K45" s="340" t="s">
        <v>323</v>
      </c>
      <c r="L45" s="341">
        <v>850698</v>
      </c>
      <c r="M45" s="341">
        <v>258156</v>
      </c>
    </row>
    <row r="46" spans="1:13" ht="16.5">
      <c r="A46" s="225"/>
      <c r="B46" s="294" t="str">
        <f t="shared" si="4"/>
        <v>723</v>
      </c>
      <c r="C46" s="301" t="str">
        <f t="shared" si="4"/>
        <v>Contractors Plant Equipment</v>
      </c>
      <c r="D46" s="295">
        <f t="shared" si="4"/>
        <v>397669</v>
      </c>
      <c r="E46" s="296">
        <f t="shared" si="4"/>
        <v>212840</v>
      </c>
      <c r="F46" s="209"/>
      <c r="G46" s="221"/>
      <c r="H46" s="340" t="s">
        <v>222</v>
      </c>
      <c r="I46" s="340" t="s">
        <v>41</v>
      </c>
      <c r="J46" s="340" t="s">
        <v>286</v>
      </c>
      <c r="K46" s="340" t="s">
        <v>287</v>
      </c>
      <c r="L46" s="341">
        <v>91182</v>
      </c>
      <c r="M46" s="341">
        <v>119769</v>
      </c>
    </row>
    <row r="47" spans="1:13" ht="16.5">
      <c r="A47" s="225"/>
      <c r="B47" s="294" t="str">
        <f t="shared" si="4"/>
        <v>781</v>
      </c>
      <c r="C47" s="301" t="str">
        <f t="shared" si="4"/>
        <v>Motor Cars</v>
      </c>
      <c r="D47" s="295">
        <f t="shared" si="4"/>
        <v>1376103</v>
      </c>
      <c r="E47" s="296">
        <f t="shared" si="4"/>
        <v>324879</v>
      </c>
      <c r="F47" s="228"/>
      <c r="G47" s="227"/>
      <c r="H47" s="340" t="s">
        <v>222</v>
      </c>
      <c r="I47" s="340" t="s">
        <v>41</v>
      </c>
      <c r="J47" s="340" t="s">
        <v>324</v>
      </c>
      <c r="K47" s="340" t="s">
        <v>325</v>
      </c>
      <c r="L47" s="341">
        <v>69558</v>
      </c>
      <c r="M47" s="341">
        <v>0</v>
      </c>
    </row>
    <row r="48" spans="1:13" ht="16.5">
      <c r="A48" s="225"/>
      <c r="B48" s="294" t="str">
        <f t="shared" si="4"/>
        <v>784</v>
      </c>
      <c r="C48" s="301" t="str">
        <f t="shared" si="4"/>
        <v>Motor Vehicle Parts</v>
      </c>
      <c r="D48" s="295">
        <f t="shared" si="4"/>
        <v>850698</v>
      </c>
      <c r="E48" s="296">
        <f t="shared" si="4"/>
        <v>258156</v>
      </c>
      <c r="F48" s="229"/>
      <c r="G48" s="195"/>
      <c r="H48" s="340" t="s">
        <v>222</v>
      </c>
      <c r="I48" s="340" t="s">
        <v>41</v>
      </c>
      <c r="J48" s="340" t="s">
        <v>267</v>
      </c>
      <c r="K48" s="340" t="s">
        <v>268</v>
      </c>
      <c r="L48" s="341">
        <v>72783</v>
      </c>
      <c r="M48" s="341">
        <v>6924</v>
      </c>
    </row>
    <row r="49" spans="1:13" ht="16.5">
      <c r="A49" s="225"/>
      <c r="B49" s="213"/>
      <c r="C49" s="230"/>
      <c r="D49" s="231"/>
      <c r="E49" s="232"/>
      <c r="F49" s="229"/>
      <c r="G49" s="233"/>
      <c r="H49" s="340" t="s">
        <v>222</v>
      </c>
      <c r="I49" s="340" t="s">
        <v>41</v>
      </c>
      <c r="J49" s="340" t="s">
        <v>326</v>
      </c>
      <c r="K49" s="340" t="s">
        <v>327</v>
      </c>
      <c r="L49" s="341">
        <v>92978</v>
      </c>
      <c r="M49" s="341">
        <v>0</v>
      </c>
    </row>
    <row r="50" spans="1:13" ht="16.5">
      <c r="A50" s="82"/>
      <c r="B50" s="294" t="str">
        <f>J46</f>
        <v>334</v>
      </c>
      <c r="C50" s="301" t="str">
        <f>K46</f>
        <v>Petroleum Products Refined</v>
      </c>
      <c r="D50" s="295">
        <f>L46</f>
        <v>91182</v>
      </c>
      <c r="E50" s="296">
        <f>M46</f>
        <v>119769</v>
      </c>
      <c r="F50" s="217"/>
      <c r="G50" s="204"/>
      <c r="H50" s="340" t="s">
        <v>222</v>
      </c>
      <c r="I50" s="340" t="s">
        <v>41</v>
      </c>
      <c r="J50" s="340" t="s">
        <v>328</v>
      </c>
      <c r="K50" s="340" t="s">
        <v>329</v>
      </c>
      <c r="L50" s="341">
        <v>92918</v>
      </c>
      <c r="M50" s="341">
        <v>39895</v>
      </c>
    </row>
    <row r="51" spans="1:13" ht="16.5">
      <c r="A51" s="225"/>
      <c r="B51" s="294" t="str">
        <f aca="true" t="shared" si="5" ref="B51:E59">J47</f>
        <v>712</v>
      </c>
      <c r="C51" s="301" t="str">
        <f t="shared" si="5"/>
        <v>Steam Vapor Turbines</v>
      </c>
      <c r="D51" s="295">
        <f t="shared" si="5"/>
        <v>69558</v>
      </c>
      <c r="E51" s="296">
        <f t="shared" si="5"/>
        <v>0</v>
      </c>
      <c r="F51" s="217"/>
      <c r="G51" s="204"/>
      <c r="H51" s="340" t="s">
        <v>222</v>
      </c>
      <c r="I51" s="340" t="s">
        <v>41</v>
      </c>
      <c r="J51" s="340" t="s">
        <v>330</v>
      </c>
      <c r="K51" s="340" t="s">
        <v>331</v>
      </c>
      <c r="L51" s="341">
        <v>86051</v>
      </c>
      <c r="M51" s="341">
        <v>42837</v>
      </c>
    </row>
    <row r="52" spans="1:13" ht="16.5">
      <c r="A52" s="200"/>
      <c r="B52" s="294" t="str">
        <f t="shared" si="5"/>
        <v>716</v>
      </c>
      <c r="C52" s="301" t="str">
        <f t="shared" si="5"/>
        <v>Rotating Electric Plant</v>
      </c>
      <c r="D52" s="295">
        <f t="shared" si="5"/>
        <v>72783</v>
      </c>
      <c r="E52" s="296">
        <f t="shared" si="5"/>
        <v>6924</v>
      </c>
      <c r="F52" s="217"/>
      <c r="G52" s="204"/>
      <c r="H52" s="340" t="s">
        <v>222</v>
      </c>
      <c r="I52" s="340" t="s">
        <v>41</v>
      </c>
      <c r="J52" s="340" t="s">
        <v>320</v>
      </c>
      <c r="K52" s="340" t="s">
        <v>321</v>
      </c>
      <c r="L52" s="341">
        <v>5837107</v>
      </c>
      <c r="M52" s="341">
        <v>3313803</v>
      </c>
    </row>
    <row r="53" spans="1:13" ht="16.5">
      <c r="A53" s="200"/>
      <c r="B53" s="294" t="str">
        <f t="shared" si="5"/>
        <v>722</v>
      </c>
      <c r="C53" s="301" t="str">
        <f t="shared" si="5"/>
        <v>Tractors</v>
      </c>
      <c r="D53" s="295">
        <f t="shared" si="5"/>
        <v>92978</v>
      </c>
      <c r="E53" s="296">
        <f t="shared" si="5"/>
        <v>0</v>
      </c>
      <c r="F53" s="217"/>
      <c r="G53" s="204"/>
      <c r="H53" s="340" t="s">
        <v>222</v>
      </c>
      <c r="I53" s="340" t="s">
        <v>41</v>
      </c>
      <c r="J53" s="340" t="s">
        <v>332</v>
      </c>
      <c r="K53" s="340" t="s">
        <v>333</v>
      </c>
      <c r="L53" s="341">
        <v>2229562</v>
      </c>
      <c r="M53" s="341">
        <v>1493384</v>
      </c>
    </row>
    <row r="54" spans="1:13" ht="16.5">
      <c r="A54" s="211" t="str">
        <f>I46</f>
        <v>JAPAN</v>
      </c>
      <c r="B54" s="294" t="str">
        <f t="shared" si="5"/>
        <v>743</v>
      </c>
      <c r="C54" s="301" t="str">
        <f t="shared" si="5"/>
        <v>Other Pumps</v>
      </c>
      <c r="D54" s="295">
        <f t="shared" si="5"/>
        <v>92918</v>
      </c>
      <c r="E54" s="296">
        <f t="shared" si="5"/>
        <v>39895</v>
      </c>
      <c r="F54" s="217"/>
      <c r="G54" s="204"/>
      <c r="H54" s="340" t="s">
        <v>222</v>
      </c>
      <c r="I54" s="340" t="s">
        <v>41</v>
      </c>
      <c r="J54" s="340" t="s">
        <v>334</v>
      </c>
      <c r="K54" s="340" t="s">
        <v>335</v>
      </c>
      <c r="L54" s="341">
        <v>951172</v>
      </c>
      <c r="M54" s="341">
        <v>141686</v>
      </c>
    </row>
    <row r="55" spans="1:13" ht="16.5">
      <c r="A55" s="200"/>
      <c r="B55" s="294" t="str">
        <f t="shared" si="5"/>
        <v>778</v>
      </c>
      <c r="C55" s="301" t="str">
        <f t="shared" si="5"/>
        <v>Electrical Machinery &amp; Apparatus</v>
      </c>
      <c r="D55" s="295">
        <f t="shared" si="5"/>
        <v>86051</v>
      </c>
      <c r="E55" s="296">
        <f t="shared" si="5"/>
        <v>42837</v>
      </c>
      <c r="F55" s="217"/>
      <c r="G55" s="204"/>
      <c r="H55" s="340" t="s">
        <v>222</v>
      </c>
      <c r="I55" s="340" t="s">
        <v>41</v>
      </c>
      <c r="J55" s="340" t="s">
        <v>322</v>
      </c>
      <c r="K55" s="340" t="s">
        <v>323</v>
      </c>
      <c r="L55" s="341">
        <v>499029</v>
      </c>
      <c r="M55" s="341">
        <v>245126</v>
      </c>
    </row>
    <row r="56" spans="1:10" ht="16.5">
      <c r="A56" s="200"/>
      <c r="B56" s="294" t="str">
        <f t="shared" si="5"/>
        <v>781</v>
      </c>
      <c r="C56" s="301" t="str">
        <f t="shared" si="5"/>
        <v>Motor Cars</v>
      </c>
      <c r="D56" s="295">
        <f t="shared" si="5"/>
        <v>5837107</v>
      </c>
      <c r="E56" s="296">
        <f t="shared" si="5"/>
        <v>3313803</v>
      </c>
      <c r="F56" s="217"/>
      <c r="G56" s="204"/>
      <c r="H56" s="194"/>
      <c r="I56" s="195"/>
      <c r="J56" s="195"/>
    </row>
    <row r="57" spans="1:10" ht="16.5">
      <c r="A57" s="200"/>
      <c r="B57" s="294" t="str">
        <f t="shared" si="5"/>
        <v>782</v>
      </c>
      <c r="C57" s="301" t="str">
        <f t="shared" si="5"/>
        <v>Goods And Special Purpose M.V.</v>
      </c>
      <c r="D57" s="295">
        <f t="shared" si="5"/>
        <v>2229562</v>
      </c>
      <c r="E57" s="296">
        <f t="shared" si="5"/>
        <v>1493384</v>
      </c>
      <c r="F57" s="217"/>
      <c r="G57" s="204"/>
      <c r="H57" s="194"/>
      <c r="I57" s="195"/>
      <c r="J57" s="195"/>
    </row>
    <row r="58" spans="1:10" ht="16.5">
      <c r="A58" s="200"/>
      <c r="B58" s="294" t="str">
        <f t="shared" si="5"/>
        <v>783</v>
      </c>
      <c r="C58" s="301" t="str">
        <f t="shared" si="5"/>
        <v>Road Motor Vehicles</v>
      </c>
      <c r="D58" s="295">
        <f t="shared" si="5"/>
        <v>951172</v>
      </c>
      <c r="E58" s="296">
        <f t="shared" si="5"/>
        <v>141686</v>
      </c>
      <c r="F58" s="217"/>
      <c r="G58" s="204"/>
      <c r="H58" s="194"/>
      <c r="I58" s="195"/>
      <c r="J58" s="195"/>
    </row>
    <row r="59" spans="1:10" ht="16.5">
      <c r="A59" s="200"/>
      <c r="B59" s="297" t="str">
        <f t="shared" si="5"/>
        <v>784</v>
      </c>
      <c r="C59" s="302" t="str">
        <f t="shared" si="5"/>
        <v>Motor Vehicle Parts</v>
      </c>
      <c r="D59" s="298">
        <f t="shared" si="5"/>
        <v>499029</v>
      </c>
      <c r="E59" s="299">
        <f t="shared" si="5"/>
        <v>245126</v>
      </c>
      <c r="F59" s="217"/>
      <c r="G59" s="204"/>
      <c r="H59" s="194"/>
      <c r="I59" s="195"/>
      <c r="J59" s="195"/>
    </row>
    <row r="60" spans="1:10" ht="16.5">
      <c r="A60" s="196"/>
      <c r="B60" s="234"/>
      <c r="C60" s="190"/>
      <c r="D60" s="190"/>
      <c r="E60" s="226"/>
      <c r="F60" s="235"/>
      <c r="G60" s="190"/>
      <c r="H60" s="194"/>
      <c r="I60" s="195"/>
      <c r="J60" s="195"/>
    </row>
    <row r="61" spans="1:10" ht="16.5">
      <c r="A61" s="227"/>
      <c r="B61" s="234"/>
      <c r="C61" s="227"/>
      <c r="D61" s="227"/>
      <c r="E61" s="195"/>
      <c r="F61" s="235"/>
      <c r="G61" s="190"/>
      <c r="H61" s="194"/>
      <c r="I61" s="195"/>
      <c r="J61" s="195"/>
    </row>
    <row r="62" spans="1:10" ht="16.5">
      <c r="A62" s="195"/>
      <c r="B62" s="234"/>
      <c r="C62" s="195"/>
      <c r="D62" s="195"/>
      <c r="E62" s="195"/>
      <c r="F62" s="235"/>
      <c r="G62" s="190"/>
      <c r="H62" s="194"/>
      <c r="I62" s="195"/>
      <c r="J62" s="195"/>
    </row>
    <row r="63" spans="1:10" ht="16.5">
      <c r="A63" s="233"/>
      <c r="B63" s="234"/>
      <c r="C63" s="233"/>
      <c r="D63" s="233"/>
      <c r="E63" s="195"/>
      <c r="F63" s="235"/>
      <c r="G63" s="190"/>
      <c r="H63" s="194"/>
      <c r="I63" s="195"/>
      <c r="J63" s="195"/>
    </row>
    <row r="64" spans="1:10" ht="16.5">
      <c r="A64" s="191"/>
      <c r="B64" s="236"/>
      <c r="C64" s="192"/>
      <c r="D64" s="193"/>
      <c r="E64" s="194"/>
      <c r="F64" s="235"/>
      <c r="G64" s="190"/>
      <c r="H64" s="194"/>
      <c r="I64" s="195"/>
      <c r="J64" s="195"/>
    </row>
    <row r="65" spans="1:10" ht="16.5">
      <c r="A65" s="191"/>
      <c r="B65" s="236"/>
      <c r="C65" s="192"/>
      <c r="D65" s="197"/>
      <c r="E65" s="194"/>
      <c r="F65" s="235"/>
      <c r="G65" s="190"/>
      <c r="H65" s="194"/>
      <c r="I65" s="195"/>
      <c r="J65" s="195"/>
    </row>
    <row r="66" spans="1:10" ht="16.5">
      <c r="A66" s="191"/>
      <c r="B66" s="236"/>
      <c r="C66" s="191"/>
      <c r="D66" s="191"/>
      <c r="E66" s="194"/>
      <c r="F66" s="235"/>
      <c r="G66" s="190"/>
      <c r="H66" s="194"/>
      <c r="I66" s="195"/>
      <c r="J66" s="195"/>
    </row>
    <row r="67" spans="1:10" ht="15">
      <c r="A67" s="237"/>
      <c r="B67" s="238"/>
      <c r="C67" s="237"/>
      <c r="D67" s="237"/>
      <c r="E67" s="239"/>
      <c r="F67" s="235"/>
      <c r="G67" s="190"/>
      <c r="H67" s="194"/>
      <c r="I67" s="195"/>
      <c r="J67" s="195"/>
    </row>
    <row r="68" spans="1:10" ht="16.5">
      <c r="A68" s="201"/>
      <c r="B68" s="236"/>
      <c r="C68" s="4"/>
      <c r="D68" s="201"/>
      <c r="E68" s="190"/>
      <c r="F68" s="240"/>
      <c r="G68" s="190"/>
      <c r="H68" s="194"/>
      <c r="I68" s="195"/>
      <c r="J68" s="195"/>
    </row>
    <row r="69" spans="1:10" ht="15.75">
      <c r="A69" s="4"/>
      <c r="B69" s="241"/>
      <c r="C69" s="242"/>
      <c r="D69" s="243"/>
      <c r="E69" s="226"/>
      <c r="F69" s="244"/>
      <c r="G69" s="227"/>
      <c r="H69" s="195"/>
      <c r="I69" s="195"/>
      <c r="J69" s="195"/>
    </row>
    <row r="70" spans="1:10" ht="16.5">
      <c r="A70" s="205"/>
      <c r="B70" s="241"/>
      <c r="C70" s="242"/>
      <c r="D70" s="243"/>
      <c r="E70" s="194"/>
      <c r="F70" s="244"/>
      <c r="G70" s="195"/>
      <c r="H70" s="195"/>
      <c r="I70" s="195"/>
      <c r="J70" s="195"/>
    </row>
    <row r="71" spans="1:10" ht="15.75">
      <c r="A71" s="208"/>
      <c r="B71" s="241"/>
      <c r="C71" s="242"/>
      <c r="D71" s="243"/>
      <c r="E71" s="194"/>
      <c r="F71" s="244"/>
      <c r="G71" s="195"/>
      <c r="H71" s="195"/>
      <c r="I71" s="195"/>
      <c r="J71" s="195"/>
    </row>
    <row r="72" spans="1:10" ht="15.75">
      <c r="A72" s="208"/>
      <c r="B72" s="241"/>
      <c r="C72" s="242"/>
      <c r="D72" s="243"/>
      <c r="E72" s="194"/>
      <c r="F72" s="244"/>
      <c r="G72" s="195"/>
      <c r="H72" s="195"/>
      <c r="I72" s="195"/>
      <c r="J72" s="195"/>
    </row>
    <row r="73" spans="1:10" ht="16.5">
      <c r="A73" s="205"/>
      <c r="B73" s="241"/>
      <c r="C73" s="242"/>
      <c r="D73" s="243"/>
      <c r="E73" s="194"/>
      <c r="F73" s="244"/>
      <c r="G73" s="195"/>
      <c r="H73" s="195"/>
      <c r="I73" s="195"/>
      <c r="J73" s="195"/>
    </row>
    <row r="74" spans="1:10" ht="16.5">
      <c r="A74" s="245"/>
      <c r="B74" s="241"/>
      <c r="C74" s="242"/>
      <c r="D74" s="243"/>
      <c r="E74" s="194"/>
      <c r="F74" s="244"/>
      <c r="G74" s="195"/>
      <c r="H74" s="195"/>
      <c r="I74" s="195"/>
      <c r="J74" s="195"/>
    </row>
    <row r="75" spans="1:10" ht="16.5">
      <c r="A75" s="245"/>
      <c r="B75" s="241"/>
      <c r="C75" s="242"/>
      <c r="D75" s="243"/>
      <c r="E75" s="194"/>
      <c r="F75" s="244"/>
      <c r="G75" s="195"/>
      <c r="H75" s="195"/>
      <c r="I75" s="195"/>
      <c r="J75" s="195"/>
    </row>
    <row r="76" spans="1:10" ht="15.75">
      <c r="A76" s="4"/>
      <c r="B76" s="241"/>
      <c r="C76" s="242"/>
      <c r="D76" s="243"/>
      <c r="E76" s="194"/>
      <c r="F76" s="244"/>
      <c r="G76" s="195"/>
      <c r="H76" s="195"/>
      <c r="I76" s="195"/>
      <c r="J76" s="195"/>
    </row>
    <row r="77" spans="1:10" ht="15.75">
      <c r="A77" s="208"/>
      <c r="B77" s="241"/>
      <c r="C77" s="242"/>
      <c r="D77" s="243"/>
      <c r="E77" s="194"/>
      <c r="F77" s="244"/>
      <c r="G77" s="195"/>
      <c r="H77" s="195"/>
      <c r="I77" s="195"/>
      <c r="J77" s="195"/>
    </row>
    <row r="78" spans="1:10" ht="15.75">
      <c r="A78" s="208"/>
      <c r="B78" s="241"/>
      <c r="C78" s="242"/>
      <c r="D78" s="243"/>
      <c r="E78" s="194"/>
      <c r="F78" s="244"/>
      <c r="G78" s="195"/>
      <c r="H78" s="195"/>
      <c r="I78" s="195"/>
      <c r="J78" s="195"/>
    </row>
    <row r="79" spans="1:10" ht="15.75">
      <c r="A79" s="208"/>
      <c r="B79" s="246"/>
      <c r="C79" s="242"/>
      <c r="D79" s="247"/>
      <c r="E79" s="194"/>
      <c r="F79" s="244"/>
      <c r="G79" s="195"/>
      <c r="H79" s="195"/>
      <c r="I79" s="195"/>
      <c r="J79" s="195"/>
    </row>
    <row r="80" spans="1:10" ht="15.75">
      <c r="A80" s="4"/>
      <c r="B80" s="241"/>
      <c r="C80" s="242"/>
      <c r="D80" s="243"/>
      <c r="E80" s="194"/>
      <c r="F80" s="244"/>
      <c r="G80" s="195"/>
      <c r="H80" s="195"/>
      <c r="I80" s="195"/>
      <c r="J80" s="195"/>
    </row>
    <row r="81" spans="1:10" ht="16.5">
      <c r="A81" s="205"/>
      <c r="B81" s="241"/>
      <c r="C81" s="242"/>
      <c r="D81" s="243"/>
      <c r="E81" s="194"/>
      <c r="F81" s="244"/>
      <c r="G81" s="195"/>
      <c r="H81" s="195"/>
      <c r="I81" s="195"/>
      <c r="J81" s="195"/>
    </row>
    <row r="82" spans="1:10" ht="16.5">
      <c r="A82" s="205"/>
      <c r="B82" s="241"/>
      <c r="C82" s="242"/>
      <c r="D82" s="243"/>
      <c r="E82" s="194"/>
      <c r="F82" s="244"/>
      <c r="G82" s="195"/>
      <c r="H82" s="195"/>
      <c r="I82" s="195"/>
      <c r="J82" s="195"/>
    </row>
    <row r="83" spans="1:10" ht="16.5">
      <c r="A83" s="205"/>
      <c r="B83" s="241"/>
      <c r="C83" s="242"/>
      <c r="D83" s="243"/>
      <c r="E83" s="194"/>
      <c r="F83" s="244"/>
      <c r="G83" s="195"/>
      <c r="H83" s="195"/>
      <c r="I83" s="195"/>
      <c r="J83" s="195"/>
    </row>
    <row r="84" spans="1:10" ht="16.5">
      <c r="A84" s="248"/>
      <c r="B84" s="241"/>
      <c r="C84" s="242"/>
      <c r="D84" s="243"/>
      <c r="E84" s="194"/>
      <c r="F84" s="244"/>
      <c r="G84" s="195"/>
      <c r="H84" s="195"/>
      <c r="I84" s="195"/>
      <c r="J84" s="195"/>
    </row>
    <row r="85" spans="1:10" ht="16.5">
      <c r="A85" s="205"/>
      <c r="B85" s="241"/>
      <c r="C85" s="242"/>
      <c r="D85" s="243"/>
      <c r="E85" s="194"/>
      <c r="F85" s="244"/>
      <c r="G85" s="195"/>
      <c r="H85" s="195"/>
      <c r="I85" s="195"/>
      <c r="J85" s="195"/>
    </row>
    <row r="86" spans="1:10" ht="16.5">
      <c r="A86" s="205"/>
      <c r="B86" s="241"/>
      <c r="C86" s="242"/>
      <c r="D86" s="243"/>
      <c r="E86" s="194"/>
      <c r="F86" s="244"/>
      <c r="G86" s="195"/>
      <c r="H86" s="195"/>
      <c r="I86" s="195"/>
      <c r="J86" s="195"/>
    </row>
    <row r="87" spans="1:10" ht="16.5">
      <c r="A87" s="205"/>
      <c r="B87" s="241"/>
      <c r="C87" s="242"/>
      <c r="D87" s="243"/>
      <c r="E87" s="194"/>
      <c r="F87" s="244"/>
      <c r="G87" s="195"/>
      <c r="H87" s="195"/>
      <c r="I87" s="195"/>
      <c r="J87" s="195"/>
    </row>
    <row r="88" spans="1:10" ht="16.5">
      <c r="A88" s="205"/>
      <c r="B88" s="241"/>
      <c r="C88" s="242"/>
      <c r="D88" s="243"/>
      <c r="E88" s="194"/>
      <c r="F88" s="244"/>
      <c r="G88" s="195"/>
      <c r="H88" s="195"/>
      <c r="I88" s="195"/>
      <c r="J88" s="195"/>
    </row>
    <row r="89" spans="1:10" ht="16.5">
      <c r="A89" s="205"/>
      <c r="B89" s="241"/>
      <c r="C89" s="242"/>
      <c r="D89" s="243"/>
      <c r="E89" s="194"/>
      <c r="F89" s="244"/>
      <c r="G89" s="195"/>
      <c r="H89" s="195"/>
      <c r="I89" s="195"/>
      <c r="J89" s="195"/>
    </row>
    <row r="90" spans="1:10" ht="16.5">
      <c r="A90" s="205"/>
      <c r="B90" s="246"/>
      <c r="C90" s="249"/>
      <c r="D90" s="250"/>
      <c r="E90" s="194"/>
      <c r="F90" s="244"/>
      <c r="G90" s="195"/>
      <c r="H90" s="195"/>
      <c r="I90" s="195"/>
      <c r="J90" s="195"/>
    </row>
    <row r="91" spans="1:10" ht="15.75">
      <c r="A91" s="4"/>
      <c r="B91" s="246"/>
      <c r="C91" s="242"/>
      <c r="D91" s="247"/>
      <c r="E91" s="194"/>
      <c r="F91" s="244"/>
      <c r="G91" s="195"/>
      <c r="H91" s="195"/>
      <c r="I91" s="195"/>
      <c r="J91" s="195"/>
    </row>
    <row r="92" spans="1:10" ht="15.75">
      <c r="A92" s="4"/>
      <c r="B92" s="251"/>
      <c r="C92" s="242"/>
      <c r="D92" s="252"/>
      <c r="E92" s="194"/>
      <c r="F92" s="244"/>
      <c r="G92" s="195"/>
      <c r="H92" s="195"/>
      <c r="I92" s="195"/>
      <c r="J92" s="195"/>
    </row>
    <row r="93" spans="1:10" ht="15.75">
      <c r="A93" s="253"/>
      <c r="B93" s="251"/>
      <c r="C93" s="242"/>
      <c r="D93" s="252"/>
      <c r="E93" s="194"/>
      <c r="F93" s="244"/>
      <c r="G93" s="195"/>
      <c r="H93" s="195"/>
      <c r="I93" s="195"/>
      <c r="J93" s="195"/>
    </row>
    <row r="94" spans="1:10" ht="15.75">
      <c r="A94" s="254"/>
      <c r="B94" s="251"/>
      <c r="C94" s="242"/>
      <c r="D94" s="252"/>
      <c r="E94" s="194"/>
      <c r="F94" s="244"/>
      <c r="G94" s="195"/>
      <c r="H94" s="195"/>
      <c r="I94" s="195"/>
      <c r="J94" s="195"/>
    </row>
    <row r="95" spans="1:10" ht="15.75">
      <c r="A95" s="254"/>
      <c r="B95" s="251"/>
      <c r="C95" s="242"/>
      <c r="D95" s="252"/>
      <c r="E95" s="194"/>
      <c r="F95" s="244"/>
      <c r="G95" s="195"/>
      <c r="H95" s="195"/>
      <c r="I95" s="195"/>
      <c r="J95" s="195"/>
    </row>
    <row r="96" spans="1:10" ht="16.5">
      <c r="A96" s="205"/>
      <c r="B96" s="251"/>
      <c r="C96" s="242"/>
      <c r="D96" s="252"/>
      <c r="E96" s="194"/>
      <c r="F96" s="244"/>
      <c r="G96" s="195"/>
      <c r="H96" s="195"/>
      <c r="I96" s="195"/>
      <c r="J96" s="195"/>
    </row>
    <row r="97" spans="1:10" ht="15.75">
      <c r="A97" s="254"/>
      <c r="B97" s="251"/>
      <c r="C97" s="242"/>
      <c r="D97" s="252"/>
      <c r="E97" s="194"/>
      <c r="F97" s="244"/>
      <c r="G97" s="195"/>
      <c r="H97" s="195"/>
      <c r="I97" s="195"/>
      <c r="J97" s="195"/>
    </row>
    <row r="98" spans="1:10" ht="15.75">
      <c r="A98" s="254"/>
      <c r="B98" s="251"/>
      <c r="C98" s="242"/>
      <c r="D98" s="252"/>
      <c r="E98" s="194"/>
      <c r="F98" s="244"/>
      <c r="G98" s="195"/>
      <c r="H98" s="195"/>
      <c r="I98" s="195"/>
      <c r="J98" s="195"/>
    </row>
    <row r="99" spans="1:10" ht="15.75">
      <c r="A99" s="254"/>
      <c r="B99" s="251"/>
      <c r="C99" s="242"/>
      <c r="D99" s="252"/>
      <c r="E99" s="194"/>
      <c r="F99" s="244"/>
      <c r="G99" s="195"/>
      <c r="H99" s="195"/>
      <c r="I99" s="195"/>
      <c r="J99" s="195"/>
    </row>
    <row r="100" spans="1:10" ht="15.75">
      <c r="A100" s="254"/>
      <c r="B100" s="251"/>
      <c r="C100" s="242"/>
      <c r="D100" s="252"/>
      <c r="E100" s="194"/>
      <c r="F100" s="244"/>
      <c r="G100" s="195"/>
      <c r="H100" s="195"/>
      <c r="I100" s="195"/>
      <c r="J100" s="195"/>
    </row>
    <row r="101" spans="1:10" ht="15.75">
      <c r="A101" s="254"/>
      <c r="B101" s="251"/>
      <c r="C101" s="242"/>
      <c r="D101" s="252"/>
      <c r="E101" s="194"/>
      <c r="F101" s="244"/>
      <c r="G101" s="195"/>
      <c r="H101" s="195"/>
      <c r="I101" s="195"/>
      <c r="J101" s="195"/>
    </row>
    <row r="102" spans="1:10" ht="15.75">
      <c r="A102" s="254"/>
      <c r="B102" s="246"/>
      <c r="C102" s="255"/>
      <c r="D102" s="243"/>
      <c r="E102" s="194"/>
      <c r="F102" s="244"/>
      <c r="G102" s="195"/>
      <c r="H102" s="195"/>
      <c r="I102" s="195"/>
      <c r="J102" s="195"/>
    </row>
    <row r="103" spans="1:10" ht="15.75">
      <c r="A103" s="4"/>
      <c r="B103" s="251"/>
      <c r="C103" s="242"/>
      <c r="D103" s="252"/>
      <c r="E103" s="194"/>
      <c r="F103" s="244"/>
      <c r="G103" s="195"/>
      <c r="H103" s="195"/>
      <c r="I103" s="195"/>
      <c r="J103" s="195"/>
    </row>
    <row r="104" spans="1:10" ht="15.75">
      <c r="A104" s="254"/>
      <c r="B104" s="251"/>
      <c r="C104" s="242"/>
      <c r="D104" s="252"/>
      <c r="E104" s="194"/>
      <c r="F104" s="244"/>
      <c r="G104" s="195"/>
      <c r="H104" s="195"/>
      <c r="I104" s="195"/>
      <c r="J104" s="195"/>
    </row>
    <row r="105" spans="1:10" ht="15.75">
      <c r="A105" s="196"/>
      <c r="B105" s="251"/>
      <c r="C105" s="242"/>
      <c r="D105" s="252"/>
      <c r="E105" s="194"/>
      <c r="F105" s="244"/>
      <c r="G105" s="195"/>
      <c r="H105" s="195"/>
      <c r="I105" s="195"/>
      <c r="J105" s="195"/>
    </row>
    <row r="106" spans="1:10" ht="15.75">
      <c r="A106" s="196"/>
      <c r="B106" s="251"/>
      <c r="C106" s="242"/>
      <c r="D106" s="252"/>
      <c r="E106" s="194"/>
      <c r="F106" s="244"/>
      <c r="G106" s="195"/>
      <c r="H106" s="195"/>
      <c r="I106" s="195"/>
      <c r="J106" s="195"/>
    </row>
    <row r="107" spans="1:10" ht="16.5">
      <c r="A107" s="256"/>
      <c r="B107" s="251"/>
      <c r="C107" s="242"/>
      <c r="D107" s="252"/>
      <c r="E107" s="194"/>
      <c r="F107" s="244"/>
      <c r="G107" s="195"/>
      <c r="H107" s="195"/>
      <c r="I107" s="195"/>
      <c r="J107" s="195"/>
    </row>
    <row r="108" spans="1:10" ht="15.75">
      <c r="A108" s="196"/>
      <c r="B108" s="251"/>
      <c r="C108" s="242"/>
      <c r="D108" s="252"/>
      <c r="E108" s="194"/>
      <c r="F108" s="244"/>
      <c r="G108" s="195"/>
      <c r="H108" s="195"/>
      <c r="I108" s="195"/>
      <c r="J108" s="195"/>
    </row>
    <row r="109" spans="1:10" ht="15.75">
      <c r="A109" s="196"/>
      <c r="B109" s="251"/>
      <c r="C109" s="242"/>
      <c r="D109" s="252"/>
      <c r="E109" s="194"/>
      <c r="F109" s="244"/>
      <c r="G109" s="195"/>
      <c r="H109" s="195"/>
      <c r="I109" s="195"/>
      <c r="J109" s="195"/>
    </row>
    <row r="110" spans="1:10" ht="15.75">
      <c r="A110" s="196"/>
      <c r="B110" s="251"/>
      <c r="C110" s="242"/>
      <c r="D110" s="252"/>
      <c r="E110" s="194"/>
      <c r="F110" s="244"/>
      <c r="G110" s="195"/>
      <c r="H110" s="195"/>
      <c r="I110" s="195"/>
      <c r="J110" s="195"/>
    </row>
    <row r="111" spans="1:10" ht="15.75">
      <c r="A111" s="196"/>
      <c r="B111" s="251"/>
      <c r="C111" s="242"/>
      <c r="D111" s="252"/>
      <c r="E111" s="194"/>
      <c r="F111" s="244"/>
      <c r="G111" s="195"/>
      <c r="H111" s="195"/>
      <c r="I111" s="195"/>
      <c r="J111" s="195"/>
    </row>
    <row r="112" spans="1:10" ht="15.75">
      <c r="A112" s="196"/>
      <c r="B112" s="251"/>
      <c r="C112" s="242"/>
      <c r="D112" s="252"/>
      <c r="E112" s="194"/>
      <c r="F112" s="244"/>
      <c r="G112" s="195"/>
      <c r="H112" s="195"/>
      <c r="I112" s="195"/>
      <c r="J112" s="195"/>
    </row>
    <row r="113" spans="1:10" ht="15.75">
      <c r="A113" s="4"/>
      <c r="B113" s="249"/>
      <c r="C113" s="249"/>
      <c r="D113" s="257"/>
      <c r="E113" s="194"/>
      <c r="F113" s="244"/>
      <c r="G113" s="195"/>
      <c r="H113" s="195"/>
      <c r="I113" s="195"/>
      <c r="J113" s="195"/>
    </row>
    <row r="114" spans="1:10" ht="15.75">
      <c r="A114" s="4"/>
      <c r="B114" s="251"/>
      <c r="C114" s="258"/>
      <c r="D114" s="259"/>
      <c r="E114" s="194"/>
      <c r="F114" s="244"/>
      <c r="G114" s="195"/>
      <c r="H114" s="195"/>
      <c r="I114" s="195"/>
      <c r="J114" s="195"/>
    </row>
    <row r="115" spans="1:10" ht="15.75">
      <c r="A115" s="4"/>
      <c r="B115" s="251"/>
      <c r="C115" s="258"/>
      <c r="D115" s="259"/>
      <c r="E115" s="194"/>
      <c r="F115" s="244"/>
      <c r="G115" s="195"/>
      <c r="H115" s="195"/>
      <c r="I115" s="195"/>
      <c r="J115" s="195"/>
    </row>
    <row r="116" spans="1:10" ht="15.75">
      <c r="A116" s="4"/>
      <c r="B116" s="251"/>
      <c r="C116" s="258"/>
      <c r="D116" s="259"/>
      <c r="E116" s="194"/>
      <c r="F116" s="244"/>
      <c r="G116" s="195"/>
      <c r="H116" s="195"/>
      <c r="I116" s="195"/>
      <c r="J116" s="195"/>
    </row>
    <row r="117" spans="1:10" ht="15.75">
      <c r="A117" s="4"/>
      <c r="B117" s="251"/>
      <c r="C117" s="258"/>
      <c r="D117" s="259"/>
      <c r="E117" s="194"/>
      <c r="F117" s="244"/>
      <c r="G117" s="195"/>
      <c r="H117" s="195"/>
      <c r="I117" s="195"/>
      <c r="J117" s="195"/>
    </row>
    <row r="118" spans="1:10" ht="16.5">
      <c r="A118" s="192"/>
      <c r="B118" s="251"/>
      <c r="C118" s="258"/>
      <c r="D118" s="259"/>
      <c r="E118" s="194"/>
      <c r="F118" s="244"/>
      <c r="G118" s="195"/>
      <c r="H118" s="195"/>
      <c r="I118" s="195"/>
      <c r="J118" s="195"/>
    </row>
    <row r="119" spans="1:10" ht="15.75">
      <c r="A119" s="4"/>
      <c r="B119" s="251"/>
      <c r="C119" s="258"/>
      <c r="D119" s="259"/>
      <c r="E119" s="194"/>
      <c r="F119" s="244"/>
      <c r="G119" s="195"/>
      <c r="H119" s="195"/>
      <c r="I119" s="195"/>
      <c r="J119" s="195"/>
    </row>
    <row r="120" spans="1:10" ht="15.75">
      <c r="A120" s="4"/>
      <c r="B120" s="251"/>
      <c r="C120" s="258"/>
      <c r="D120" s="259"/>
      <c r="E120" s="194"/>
      <c r="F120" s="244"/>
      <c r="G120" s="195"/>
      <c r="H120" s="195"/>
      <c r="I120" s="195"/>
      <c r="J120" s="195"/>
    </row>
    <row r="121" spans="1:10" ht="15.75">
      <c r="A121" s="4"/>
      <c r="B121" s="251"/>
      <c r="C121" s="258"/>
      <c r="D121" s="259"/>
      <c r="E121" s="194"/>
      <c r="F121" s="244"/>
      <c r="G121" s="195"/>
      <c r="H121" s="195"/>
      <c r="I121" s="195"/>
      <c r="J121" s="195"/>
    </row>
    <row r="122" spans="1:10" ht="15.75">
      <c r="A122" s="4"/>
      <c r="B122" s="251"/>
      <c r="C122" s="258"/>
      <c r="D122" s="259"/>
      <c r="E122" s="194"/>
      <c r="F122" s="244"/>
      <c r="G122" s="195"/>
      <c r="H122" s="195"/>
      <c r="I122" s="195"/>
      <c r="J122" s="195"/>
    </row>
    <row r="123" spans="1:10" ht="15.75">
      <c r="A123" s="4"/>
      <c r="B123" s="251"/>
      <c r="C123" s="258"/>
      <c r="D123" s="259"/>
      <c r="E123" s="194"/>
      <c r="F123" s="244"/>
      <c r="G123" s="195"/>
      <c r="H123" s="195"/>
      <c r="I123" s="195"/>
      <c r="J123" s="195"/>
    </row>
    <row r="124" spans="1:10" ht="12.75">
      <c r="A124" s="4"/>
      <c r="B124" s="4"/>
      <c r="C124" s="4"/>
      <c r="D124" s="4"/>
      <c r="E124" s="194"/>
      <c r="F124" s="244"/>
      <c r="G124" s="195"/>
      <c r="H124" s="195"/>
      <c r="I124" s="195"/>
      <c r="J124" s="195"/>
    </row>
    <row r="125" spans="1:10" ht="12.75">
      <c r="A125" s="4"/>
      <c r="B125" s="4"/>
      <c r="C125" s="4"/>
      <c r="D125" s="4"/>
      <c r="E125" s="194"/>
      <c r="F125" s="244"/>
      <c r="G125" s="195"/>
      <c r="H125" s="195"/>
      <c r="I125" s="195"/>
      <c r="J125" s="195"/>
    </row>
    <row r="126" spans="1:10" ht="12.75">
      <c r="A126" s="4"/>
      <c r="B126" s="4"/>
      <c r="C126" s="4"/>
      <c r="D126" s="4"/>
      <c r="E126" s="194"/>
      <c r="F126" s="244"/>
      <c r="G126" s="195"/>
      <c r="H126" s="195"/>
      <c r="I126" s="195"/>
      <c r="J126" s="195"/>
    </row>
    <row r="127" spans="1:10" ht="12.75">
      <c r="A127" s="4"/>
      <c r="B127" s="4"/>
      <c r="C127" s="4"/>
      <c r="D127" s="4"/>
      <c r="E127" s="194"/>
      <c r="F127" s="244"/>
      <c r="G127" s="195"/>
      <c r="H127" s="195"/>
      <c r="I127" s="195"/>
      <c r="J127" s="195"/>
    </row>
    <row r="128" spans="1:10" ht="12.75">
      <c r="A128" s="4"/>
      <c r="B128" s="4"/>
      <c r="C128" s="4"/>
      <c r="D128" s="4"/>
      <c r="E128" s="194"/>
      <c r="F128" s="244"/>
      <c r="G128" s="195"/>
      <c r="H128" s="195"/>
      <c r="I128" s="195"/>
      <c r="J128" s="195"/>
    </row>
    <row r="129" spans="1:10" ht="12.75">
      <c r="A129" s="4"/>
      <c r="B129" s="4"/>
      <c r="C129" s="4"/>
      <c r="D129" s="4"/>
      <c r="E129" s="194"/>
      <c r="F129" s="244"/>
      <c r="G129" s="195"/>
      <c r="H129" s="195"/>
      <c r="I129" s="195"/>
      <c r="J129" s="195"/>
    </row>
    <row r="130" spans="1:10" ht="12.75">
      <c r="A130" s="4"/>
      <c r="B130" s="4"/>
      <c r="C130" s="4"/>
      <c r="D130" s="4"/>
      <c r="E130" s="194"/>
      <c r="F130" s="244"/>
      <c r="G130" s="195"/>
      <c r="H130" s="195"/>
      <c r="I130" s="195"/>
      <c r="J130" s="195"/>
    </row>
    <row r="131" spans="1:10" ht="15">
      <c r="A131" s="191"/>
      <c r="B131" s="4"/>
      <c r="C131" s="192"/>
      <c r="D131" s="193"/>
      <c r="E131" s="194"/>
      <c r="F131" s="244"/>
      <c r="G131" s="195"/>
      <c r="H131" s="195"/>
      <c r="I131" s="195"/>
      <c r="J131" s="195"/>
    </row>
    <row r="132" spans="1:10" ht="15">
      <c r="A132" s="191"/>
      <c r="B132" s="4"/>
      <c r="C132" s="192"/>
      <c r="D132" s="197"/>
      <c r="E132" s="239"/>
      <c r="F132" s="244"/>
      <c r="G132" s="195"/>
      <c r="H132" s="195"/>
      <c r="I132" s="195"/>
      <c r="J132" s="195"/>
    </row>
    <row r="133" spans="1:10" ht="13.5">
      <c r="A133" s="191"/>
      <c r="B133" s="4"/>
      <c r="C133" s="191"/>
      <c r="D133" s="191"/>
      <c r="E133" s="190"/>
      <c r="F133" s="229"/>
      <c r="G133" s="195"/>
      <c r="H133" s="195"/>
      <c r="I133" s="195"/>
      <c r="J133" s="195"/>
    </row>
    <row r="134" spans="1:10" ht="15">
      <c r="A134" s="237"/>
      <c r="B134" s="260"/>
      <c r="C134" s="237"/>
      <c r="D134" s="237"/>
      <c r="E134" s="190"/>
      <c r="F134" s="229"/>
      <c r="G134" s="195"/>
      <c r="H134" s="195"/>
      <c r="I134" s="195"/>
      <c r="J134" s="195"/>
    </row>
    <row r="135" spans="1:10" ht="13.5">
      <c r="A135" s="201"/>
      <c r="B135" s="4"/>
      <c r="C135" s="4"/>
      <c r="D135" s="201"/>
      <c r="E135" s="226"/>
      <c r="F135" s="244"/>
      <c r="G135" s="195"/>
      <c r="H135" s="195"/>
      <c r="I135" s="195"/>
      <c r="J135" s="195"/>
    </row>
    <row r="136" spans="1:10" ht="16.5">
      <c r="A136" s="208"/>
      <c r="B136" s="4"/>
      <c r="C136" s="203"/>
      <c r="D136" s="204"/>
      <c r="E136" s="194"/>
      <c r="F136" s="244"/>
      <c r="G136" s="195"/>
      <c r="H136" s="195"/>
      <c r="I136" s="195"/>
      <c r="J136" s="195"/>
    </row>
    <row r="137" spans="1:10" ht="15.75">
      <c r="A137" s="208"/>
      <c r="B137" s="251"/>
      <c r="C137" s="258"/>
      <c r="D137" s="259"/>
      <c r="E137" s="194"/>
      <c r="F137" s="244"/>
      <c r="G137" s="195"/>
      <c r="H137" s="195"/>
      <c r="I137" s="195"/>
      <c r="J137" s="195"/>
    </row>
    <row r="138" spans="1:10" ht="15.75">
      <c r="A138" s="208"/>
      <c r="B138" s="251"/>
      <c r="C138" s="258"/>
      <c r="D138" s="259"/>
      <c r="E138" s="194"/>
      <c r="F138" s="244"/>
      <c r="G138" s="195"/>
      <c r="H138" s="195"/>
      <c r="I138" s="195"/>
      <c r="J138" s="195"/>
    </row>
    <row r="139" spans="1:10" ht="15.75">
      <c r="A139" s="4"/>
      <c r="B139" s="251"/>
      <c r="C139" s="258"/>
      <c r="D139" s="259"/>
      <c r="E139" s="194"/>
      <c r="F139" s="244"/>
      <c r="G139" s="195"/>
      <c r="H139" s="195"/>
      <c r="I139" s="195"/>
      <c r="J139" s="195"/>
    </row>
    <row r="140" spans="1:10" ht="15.75">
      <c r="A140" s="208"/>
      <c r="B140" s="251"/>
      <c r="C140" s="258"/>
      <c r="D140" s="259"/>
      <c r="E140" s="194"/>
      <c r="F140" s="244"/>
      <c r="G140" s="195"/>
      <c r="H140" s="195"/>
      <c r="I140" s="195"/>
      <c r="J140" s="195"/>
    </row>
    <row r="141" spans="1:10" ht="16.5">
      <c r="A141" s="205"/>
      <c r="B141" s="251"/>
      <c r="C141" s="258"/>
      <c r="D141" s="259"/>
      <c r="E141" s="194"/>
      <c r="F141" s="244"/>
      <c r="G141" s="195"/>
      <c r="H141" s="195"/>
      <c r="I141" s="195"/>
      <c r="J141" s="195"/>
    </row>
    <row r="142" spans="1:10" ht="15.75">
      <c r="A142" s="208"/>
      <c r="B142" s="251"/>
      <c r="C142" s="258"/>
      <c r="D142" s="259"/>
      <c r="E142" s="194"/>
      <c r="F142" s="244"/>
      <c r="G142" s="195"/>
      <c r="H142" s="195"/>
      <c r="I142" s="195"/>
      <c r="J142" s="195"/>
    </row>
    <row r="143" spans="1:10" ht="15.75">
      <c r="A143" s="208"/>
      <c r="B143" s="251"/>
      <c r="C143" s="258"/>
      <c r="D143" s="259"/>
      <c r="E143" s="194"/>
      <c r="F143" s="244"/>
      <c r="G143" s="195"/>
      <c r="H143" s="195"/>
      <c r="I143" s="195"/>
      <c r="J143" s="195"/>
    </row>
    <row r="144" spans="1:10" ht="16.5">
      <c r="A144" s="248"/>
      <c r="B144" s="251"/>
      <c r="C144" s="258"/>
      <c r="D144" s="259"/>
      <c r="E144" s="194"/>
      <c r="F144" s="244"/>
      <c r="G144" s="195"/>
      <c r="H144" s="195"/>
      <c r="I144" s="195"/>
      <c r="J144" s="195"/>
    </row>
    <row r="145" spans="1:10" ht="15.75">
      <c r="A145" s="4"/>
      <c r="B145" s="251"/>
      <c r="C145" s="258"/>
      <c r="D145" s="259"/>
      <c r="E145" s="194"/>
      <c r="F145" s="244"/>
      <c r="G145" s="195"/>
      <c r="H145" s="195"/>
      <c r="I145" s="195"/>
      <c r="J145" s="195"/>
    </row>
    <row r="146" spans="1:10" ht="16.5">
      <c r="A146" s="205"/>
      <c r="B146" s="251"/>
      <c r="C146" s="258"/>
      <c r="D146" s="259"/>
      <c r="E146" s="194"/>
      <c r="F146" s="244"/>
      <c r="G146" s="195"/>
      <c r="H146" s="195"/>
      <c r="I146" s="195"/>
      <c r="J146" s="195"/>
    </row>
    <row r="147" spans="1:10" ht="16.5">
      <c r="A147" s="205"/>
      <c r="B147" s="251"/>
      <c r="C147" s="261"/>
      <c r="D147" s="243"/>
      <c r="E147" s="194"/>
      <c r="F147" s="244"/>
      <c r="G147" s="195"/>
      <c r="H147" s="195"/>
      <c r="I147" s="195"/>
      <c r="J147" s="195"/>
    </row>
    <row r="148" spans="1:10" ht="16.5">
      <c r="A148" s="205"/>
      <c r="B148" s="251"/>
      <c r="C148" s="258"/>
      <c r="D148" s="259"/>
      <c r="E148" s="194"/>
      <c r="F148" s="244"/>
      <c r="G148" s="195"/>
      <c r="H148" s="195"/>
      <c r="I148" s="195"/>
      <c r="J148" s="195"/>
    </row>
    <row r="149" spans="1:10" ht="15.75">
      <c r="A149" s="4"/>
      <c r="B149" s="251"/>
      <c r="C149" s="258"/>
      <c r="D149" s="259"/>
      <c r="E149" s="194"/>
      <c r="F149" s="244"/>
      <c r="G149" s="195"/>
      <c r="H149" s="195"/>
      <c r="I149" s="195"/>
      <c r="J149" s="195"/>
    </row>
    <row r="150" spans="1:10" ht="15.75">
      <c r="A150" s="253"/>
      <c r="B150" s="251"/>
      <c r="C150" s="258"/>
      <c r="D150" s="259"/>
      <c r="E150" s="194"/>
      <c r="F150" s="244"/>
      <c r="G150" s="195"/>
      <c r="H150" s="195"/>
      <c r="I150" s="195"/>
      <c r="J150" s="195"/>
    </row>
    <row r="151" spans="1:10" ht="15.75">
      <c r="A151" s="254"/>
      <c r="B151" s="251"/>
      <c r="C151" s="258"/>
      <c r="D151" s="259"/>
      <c r="E151" s="194"/>
      <c r="F151" s="244"/>
      <c r="G151" s="195"/>
      <c r="H151" s="195"/>
      <c r="I151" s="195"/>
      <c r="J151" s="195"/>
    </row>
    <row r="152" spans="1:10" ht="16.5">
      <c r="A152" s="256"/>
      <c r="B152" s="251"/>
      <c r="C152" s="258"/>
      <c r="D152" s="259"/>
      <c r="E152" s="194"/>
      <c r="F152" s="244"/>
      <c r="G152" s="195"/>
      <c r="H152" s="195"/>
      <c r="I152" s="195"/>
      <c r="J152" s="195"/>
    </row>
    <row r="153" spans="1:10" ht="16.5">
      <c r="A153" s="205"/>
      <c r="B153" s="251"/>
      <c r="C153" s="258"/>
      <c r="D153" s="259"/>
      <c r="E153" s="194"/>
      <c r="F153" s="244"/>
      <c r="G153" s="195"/>
      <c r="H153" s="195"/>
      <c r="I153" s="195"/>
      <c r="J153" s="195"/>
    </row>
    <row r="154" spans="1:10" ht="15.75">
      <c r="A154" s="254"/>
      <c r="B154" s="251"/>
      <c r="C154" s="258"/>
      <c r="D154" s="259"/>
      <c r="E154" s="194"/>
      <c r="F154" s="244"/>
      <c r="G154" s="195"/>
      <c r="H154" s="195"/>
      <c r="I154" s="195"/>
      <c r="J154" s="195"/>
    </row>
    <row r="155" spans="1:10" ht="15.75">
      <c r="A155" s="254"/>
      <c r="B155" s="251"/>
      <c r="C155" s="258"/>
      <c r="D155" s="259"/>
      <c r="E155" s="194"/>
      <c r="F155" s="244"/>
      <c r="G155" s="195"/>
      <c r="H155" s="195"/>
      <c r="I155" s="195"/>
      <c r="J155" s="195"/>
    </row>
    <row r="156" spans="1:10" ht="15.75">
      <c r="A156" s="254"/>
      <c r="B156" s="251"/>
      <c r="C156" s="258"/>
      <c r="D156" s="259"/>
      <c r="E156" s="194"/>
      <c r="F156" s="244"/>
      <c r="G156" s="195"/>
      <c r="H156" s="195"/>
      <c r="I156" s="195"/>
      <c r="J156" s="195"/>
    </row>
    <row r="157" spans="1:10" ht="15.75">
      <c r="A157" s="254"/>
      <c r="B157" s="251"/>
      <c r="C157" s="258"/>
      <c r="D157" s="259"/>
      <c r="E157" s="194"/>
      <c r="F157" s="244"/>
      <c r="G157" s="195"/>
      <c r="H157" s="195"/>
      <c r="I157" s="195"/>
      <c r="J157" s="195"/>
    </row>
    <row r="158" spans="1:10" ht="15.75">
      <c r="A158" s="254"/>
      <c r="B158" s="246"/>
      <c r="C158" s="242"/>
      <c r="D158" s="252"/>
      <c r="E158" s="194"/>
      <c r="F158" s="244"/>
      <c r="G158" s="195"/>
      <c r="H158" s="195"/>
      <c r="I158" s="195"/>
      <c r="J158" s="195"/>
    </row>
    <row r="159" spans="1:10" ht="15.75">
      <c r="A159" s="254"/>
      <c r="B159" s="246"/>
      <c r="C159" s="255"/>
      <c r="D159" s="243"/>
      <c r="E159" s="194"/>
      <c r="F159" s="244"/>
      <c r="G159" s="195"/>
      <c r="H159" s="195"/>
      <c r="I159" s="195"/>
      <c r="J159" s="195"/>
    </row>
    <row r="160" spans="1:10" ht="15.75">
      <c r="A160" s="4"/>
      <c r="B160" s="251"/>
      <c r="C160" s="261"/>
      <c r="D160" s="243"/>
      <c r="E160" s="194"/>
      <c r="F160" s="244"/>
      <c r="G160" s="195"/>
      <c r="H160" s="195"/>
      <c r="I160" s="195"/>
      <c r="J160" s="195"/>
    </row>
    <row r="161" spans="1:10" ht="15.75">
      <c r="A161" s="254"/>
      <c r="B161" s="251"/>
      <c r="C161" s="261"/>
      <c r="D161" s="243"/>
      <c r="E161" s="194"/>
      <c r="F161" s="244"/>
      <c r="G161" s="195"/>
      <c r="H161" s="195"/>
      <c r="I161" s="195"/>
      <c r="J161" s="195"/>
    </row>
    <row r="162" spans="1:10" ht="15.75">
      <c r="A162" s="196"/>
      <c r="B162" s="251"/>
      <c r="C162" s="261"/>
      <c r="D162" s="243"/>
      <c r="E162" s="194"/>
      <c r="F162" s="244"/>
      <c r="G162" s="195"/>
      <c r="H162" s="195"/>
      <c r="I162" s="195"/>
      <c r="J162" s="195"/>
    </row>
    <row r="163" spans="1:10" ht="15.75">
      <c r="A163" s="196"/>
      <c r="B163" s="251"/>
      <c r="C163" s="261"/>
      <c r="D163" s="243"/>
      <c r="E163" s="194"/>
      <c r="F163" s="244"/>
      <c r="G163" s="195"/>
      <c r="H163" s="195"/>
      <c r="I163" s="195"/>
      <c r="J163" s="195"/>
    </row>
    <row r="164" spans="1:10" ht="16.5">
      <c r="A164" s="256"/>
      <c r="B164" s="251"/>
      <c r="C164" s="261"/>
      <c r="D164" s="243"/>
      <c r="E164" s="194"/>
      <c r="F164" s="244"/>
      <c r="G164" s="195"/>
      <c r="H164" s="195"/>
      <c r="I164" s="195"/>
      <c r="J164" s="195"/>
    </row>
    <row r="165" spans="1:10" ht="15.75">
      <c r="A165" s="196"/>
      <c r="B165" s="251"/>
      <c r="C165" s="261"/>
      <c r="D165" s="243"/>
      <c r="E165" s="194"/>
      <c r="F165" s="244"/>
      <c r="G165" s="195"/>
      <c r="H165" s="195"/>
      <c r="I165" s="195"/>
      <c r="J165" s="195"/>
    </row>
    <row r="166" spans="1:10" ht="15.75">
      <c r="A166" s="196"/>
      <c r="B166" s="251"/>
      <c r="C166" s="261"/>
      <c r="D166" s="243"/>
      <c r="E166" s="194"/>
      <c r="F166" s="244"/>
      <c r="G166" s="195"/>
      <c r="H166" s="195"/>
      <c r="I166" s="195"/>
      <c r="J166" s="195"/>
    </row>
    <row r="167" spans="1:10" ht="15.75">
      <c r="A167" s="196"/>
      <c r="B167" s="251"/>
      <c r="C167" s="261"/>
      <c r="D167" s="243"/>
      <c r="E167" s="194"/>
      <c r="F167" s="244"/>
      <c r="G167" s="195"/>
      <c r="H167" s="195"/>
      <c r="I167" s="195"/>
      <c r="J167" s="195"/>
    </row>
    <row r="168" spans="1:10" ht="15.75">
      <c r="A168" s="196"/>
      <c r="B168" s="251"/>
      <c r="C168" s="261"/>
      <c r="D168" s="243"/>
      <c r="E168" s="194"/>
      <c r="F168" s="244"/>
      <c r="G168" s="195"/>
      <c r="H168" s="195"/>
      <c r="I168" s="195"/>
      <c r="J168" s="195"/>
    </row>
    <row r="169" spans="1:10" ht="15.75">
      <c r="A169" s="196"/>
      <c r="B169" s="251"/>
      <c r="C169" s="261"/>
      <c r="D169" s="243"/>
      <c r="E169" s="194"/>
      <c r="F169" s="244"/>
      <c r="G169" s="195"/>
      <c r="H169" s="195"/>
      <c r="I169" s="195"/>
      <c r="J169" s="195"/>
    </row>
    <row r="170" spans="1:10" ht="15.75">
      <c r="A170" s="4"/>
      <c r="B170" s="246"/>
      <c r="C170" s="249"/>
      <c r="D170" s="257"/>
      <c r="E170" s="194"/>
      <c r="F170" s="244"/>
      <c r="G170" s="195"/>
      <c r="H170" s="195"/>
      <c r="I170" s="195"/>
      <c r="J170" s="195"/>
    </row>
    <row r="171" spans="1:10" ht="16.5">
      <c r="A171" s="192"/>
      <c r="B171" s="251"/>
      <c r="C171" s="258"/>
      <c r="D171" s="259"/>
      <c r="E171" s="194"/>
      <c r="F171" s="244"/>
      <c r="G171" s="195"/>
      <c r="H171" s="195"/>
      <c r="I171" s="195"/>
      <c r="J171" s="195"/>
    </row>
    <row r="172" spans="1:10" ht="16.5">
      <c r="A172" s="192"/>
      <c r="B172" s="251"/>
      <c r="C172" s="258"/>
      <c r="D172" s="259"/>
      <c r="E172" s="194"/>
      <c r="F172" s="244"/>
      <c r="G172" s="195"/>
      <c r="H172" s="195"/>
      <c r="I172" s="195"/>
      <c r="J172" s="195"/>
    </row>
    <row r="173" spans="1:10" ht="15.75">
      <c r="A173" s="4"/>
      <c r="B173" s="246"/>
      <c r="C173" s="249"/>
      <c r="D173" s="257"/>
      <c r="E173" s="194"/>
      <c r="F173" s="244"/>
      <c r="G173" s="195"/>
      <c r="H173" s="195"/>
      <c r="I173" s="195"/>
      <c r="J173" s="195"/>
    </row>
    <row r="174" spans="1:10" ht="15.75">
      <c r="A174" s="4"/>
      <c r="B174" s="251"/>
      <c r="C174" s="258"/>
      <c r="D174" s="259"/>
      <c r="E174" s="194"/>
      <c r="F174" s="244"/>
      <c r="G174" s="195"/>
      <c r="H174" s="195"/>
      <c r="I174" s="195"/>
      <c r="J174" s="195"/>
    </row>
    <row r="175" spans="1:10" ht="15.75">
      <c r="A175" s="4"/>
      <c r="B175" s="251"/>
      <c r="C175" s="258"/>
      <c r="D175" s="259"/>
      <c r="E175" s="194"/>
      <c r="F175" s="244"/>
      <c r="G175" s="195"/>
      <c r="H175" s="195"/>
      <c r="I175" s="195"/>
      <c r="J175" s="195"/>
    </row>
    <row r="176" spans="1:10" ht="16.5">
      <c r="A176" s="192"/>
      <c r="B176" s="251"/>
      <c r="C176" s="258"/>
      <c r="D176" s="259"/>
      <c r="E176" s="194"/>
      <c r="F176" s="244"/>
      <c r="G176" s="195"/>
      <c r="H176" s="195"/>
      <c r="I176" s="195"/>
      <c r="J176" s="195"/>
    </row>
    <row r="177" spans="1:10" ht="15.75">
      <c r="A177" s="4"/>
      <c r="B177" s="251"/>
      <c r="C177" s="258"/>
      <c r="D177" s="259"/>
      <c r="E177" s="194"/>
      <c r="F177" s="244"/>
      <c r="G177" s="195"/>
      <c r="H177" s="195"/>
      <c r="I177" s="195"/>
      <c r="J177" s="195"/>
    </row>
    <row r="178" spans="1:10" ht="15.75">
      <c r="A178" s="4"/>
      <c r="B178" s="251"/>
      <c r="C178" s="258"/>
      <c r="D178" s="259"/>
      <c r="E178" s="194"/>
      <c r="F178" s="244"/>
      <c r="G178" s="195"/>
      <c r="H178" s="195"/>
      <c r="I178" s="195"/>
      <c r="J178" s="195"/>
    </row>
    <row r="179" spans="1:10" ht="12.75">
      <c r="A179" s="4"/>
      <c r="B179" s="4"/>
      <c r="C179" s="4"/>
      <c r="D179" s="4"/>
      <c r="E179" s="194"/>
      <c r="F179" s="244"/>
      <c r="G179" s="195"/>
      <c r="H179" s="195"/>
      <c r="I179" s="195"/>
      <c r="J179" s="195"/>
    </row>
    <row r="180" spans="1:10" ht="12.75">
      <c r="A180" s="4"/>
      <c r="B180" s="4"/>
      <c r="C180" s="4"/>
      <c r="D180" s="4"/>
      <c r="E180" s="194"/>
      <c r="F180" s="244"/>
      <c r="G180" s="195"/>
      <c r="H180" s="195"/>
      <c r="I180" s="195"/>
      <c r="J180" s="195"/>
    </row>
    <row r="181" spans="1:10" ht="12.75">
      <c r="A181" s="4"/>
      <c r="B181" s="4"/>
      <c r="C181" s="4"/>
      <c r="D181" s="4"/>
      <c r="E181" s="194"/>
      <c r="F181" s="244"/>
      <c r="G181" s="195"/>
      <c r="H181" s="195"/>
      <c r="I181" s="195"/>
      <c r="J181" s="195"/>
    </row>
    <row r="182" spans="1:10" ht="12.75">
      <c r="A182" s="4"/>
      <c r="B182" s="4"/>
      <c r="C182" s="4"/>
      <c r="D182" s="4"/>
      <c r="E182" s="194"/>
      <c r="F182" s="244"/>
      <c r="G182" s="195"/>
      <c r="H182" s="195"/>
      <c r="I182" s="195"/>
      <c r="J182" s="195"/>
    </row>
    <row r="183" spans="1:10" ht="12.75">
      <c r="A183" s="4"/>
      <c r="B183" s="4"/>
      <c r="C183" s="4"/>
      <c r="D183" s="4"/>
      <c r="E183" s="194"/>
      <c r="F183" s="244"/>
      <c r="G183" s="195"/>
      <c r="H183" s="195"/>
      <c r="I183" s="195"/>
      <c r="J183" s="195"/>
    </row>
    <row r="184" spans="1:10" ht="12.75">
      <c r="A184" s="4"/>
      <c r="B184" s="4"/>
      <c r="C184" s="4"/>
      <c r="D184" s="4"/>
      <c r="E184" s="194"/>
      <c r="F184" s="244"/>
      <c r="G184" s="195"/>
      <c r="H184" s="195"/>
      <c r="I184" s="195"/>
      <c r="J184" s="195"/>
    </row>
    <row r="185" spans="1:10" ht="12.75">
      <c r="A185" s="4"/>
      <c r="B185" s="4"/>
      <c r="C185" s="4"/>
      <c r="D185" s="4"/>
      <c r="E185" s="194"/>
      <c r="F185" s="244"/>
      <c r="G185" s="195"/>
      <c r="H185" s="195"/>
      <c r="I185" s="195"/>
      <c r="J185" s="195"/>
    </row>
    <row r="186" spans="1:10" ht="12.75">
      <c r="A186" s="4"/>
      <c r="B186" s="4"/>
      <c r="C186" s="4"/>
      <c r="D186" s="4"/>
      <c r="E186" s="194"/>
      <c r="F186" s="244"/>
      <c r="G186" s="195"/>
      <c r="H186" s="195"/>
      <c r="I186" s="195"/>
      <c r="J186" s="195"/>
    </row>
    <row r="187" spans="1:10" ht="12.75">
      <c r="A187" s="4"/>
      <c r="B187" s="4"/>
      <c r="C187" s="4"/>
      <c r="D187" s="4"/>
      <c r="E187" s="194"/>
      <c r="F187" s="244"/>
      <c r="G187" s="195"/>
      <c r="H187" s="195"/>
      <c r="I187" s="195"/>
      <c r="J187" s="195"/>
    </row>
    <row r="188" spans="1:10" ht="12.75">
      <c r="A188" s="4"/>
      <c r="B188" s="4"/>
      <c r="C188" s="4"/>
      <c r="D188" s="4"/>
      <c r="E188" s="194"/>
      <c r="F188" s="244"/>
      <c r="G188" s="195"/>
      <c r="H188" s="195"/>
      <c r="I188" s="195"/>
      <c r="J188" s="195"/>
    </row>
    <row r="189" spans="1:10" ht="12.75">
      <c r="A189" s="4"/>
      <c r="B189" s="4"/>
      <c r="C189" s="4"/>
      <c r="D189" s="4"/>
      <c r="E189" s="194"/>
      <c r="F189" s="244"/>
      <c r="G189" s="195"/>
      <c r="H189" s="195"/>
      <c r="I189" s="195"/>
      <c r="J189" s="195"/>
    </row>
    <row r="190" spans="1:10" ht="12.75">
      <c r="A190" s="4"/>
      <c r="B190" s="4"/>
      <c r="C190" s="4"/>
      <c r="D190" s="4"/>
      <c r="E190" s="194"/>
      <c r="F190" s="244"/>
      <c r="G190" s="195"/>
      <c r="H190" s="195"/>
      <c r="I190" s="195"/>
      <c r="J190" s="195"/>
    </row>
    <row r="191" spans="1:10" ht="12.75">
      <c r="A191" s="4"/>
      <c r="B191" s="4"/>
      <c r="C191" s="4"/>
      <c r="D191" s="4"/>
      <c r="E191" s="194"/>
      <c r="F191" s="244"/>
      <c r="G191" s="195"/>
      <c r="H191" s="195"/>
      <c r="I191" s="195"/>
      <c r="J191" s="195"/>
    </row>
    <row r="192" spans="1:10" ht="12.75">
      <c r="A192" s="4"/>
      <c r="B192" s="4"/>
      <c r="C192" s="4"/>
      <c r="D192" s="4"/>
      <c r="E192" s="194"/>
      <c r="F192" s="244"/>
      <c r="G192" s="195"/>
      <c r="H192" s="195"/>
      <c r="I192" s="195"/>
      <c r="J192" s="195"/>
    </row>
    <row r="193" spans="1:10" ht="12.75">
      <c r="A193" s="4"/>
      <c r="B193" s="4"/>
      <c r="C193" s="4"/>
      <c r="D193" s="4"/>
      <c r="E193" s="194"/>
      <c r="F193" s="244"/>
      <c r="G193" s="195"/>
      <c r="H193" s="195"/>
      <c r="I193" s="195"/>
      <c r="J193" s="195"/>
    </row>
    <row r="194" spans="1:10" ht="15">
      <c r="A194" s="191"/>
      <c r="B194" s="4"/>
      <c r="C194" s="192"/>
      <c r="D194" s="193"/>
      <c r="E194" s="194"/>
      <c r="F194" s="244"/>
      <c r="G194" s="195"/>
      <c r="H194" s="195"/>
      <c r="I194" s="195"/>
      <c r="J194" s="195"/>
    </row>
    <row r="195" spans="1:10" ht="15">
      <c r="A195" s="191"/>
      <c r="B195" s="4"/>
      <c r="C195" s="192"/>
      <c r="D195" s="197"/>
      <c r="E195" s="194"/>
      <c r="F195" s="244"/>
      <c r="G195" s="195"/>
      <c r="H195" s="195"/>
      <c r="I195" s="195"/>
      <c r="J195" s="195"/>
    </row>
    <row r="196" spans="1:10" ht="13.5">
      <c r="A196" s="191"/>
      <c r="B196" s="4"/>
      <c r="C196" s="191"/>
      <c r="D196" s="191"/>
      <c r="E196" s="194"/>
      <c r="F196" s="244"/>
      <c r="G196" s="195"/>
      <c r="H196" s="195"/>
      <c r="I196" s="195"/>
      <c r="J196" s="195"/>
    </row>
    <row r="197" spans="1:10" ht="15">
      <c r="A197" s="237"/>
      <c r="B197" s="4"/>
      <c r="C197" s="237"/>
      <c r="D197" s="4"/>
      <c r="E197" s="194"/>
      <c r="F197" s="244"/>
      <c r="G197" s="195"/>
      <c r="H197" s="195"/>
      <c r="I197" s="195"/>
      <c r="J197" s="195"/>
    </row>
    <row r="198" spans="1:10" ht="15">
      <c r="A198" s="4"/>
      <c r="B198" s="260"/>
      <c r="C198" s="238"/>
      <c r="D198" s="237"/>
      <c r="E198" s="194"/>
      <c r="F198" s="244"/>
      <c r="G198" s="195"/>
      <c r="H198" s="195"/>
      <c r="I198" s="195"/>
      <c r="J198" s="195"/>
    </row>
    <row r="199" spans="1:10" ht="13.5">
      <c r="A199" s="201"/>
      <c r="B199" s="4"/>
      <c r="C199" s="4"/>
      <c r="D199" s="201"/>
      <c r="E199" s="194"/>
      <c r="F199" s="244"/>
      <c r="G199" s="195"/>
      <c r="H199" s="195"/>
      <c r="I199" s="195"/>
      <c r="J199" s="195"/>
    </row>
    <row r="200" spans="1:10" ht="15.75">
      <c r="A200" s="4"/>
      <c r="B200" s="251"/>
      <c r="C200" s="242"/>
      <c r="D200" s="243"/>
      <c r="E200" s="194"/>
      <c r="F200" s="244"/>
      <c r="G200" s="195"/>
      <c r="H200" s="195"/>
      <c r="I200" s="195"/>
      <c r="J200" s="195"/>
    </row>
    <row r="201" spans="1:10" ht="16.5">
      <c r="A201" s="205"/>
      <c r="B201" s="251"/>
      <c r="C201" s="242"/>
      <c r="D201" s="243"/>
      <c r="E201" s="194"/>
      <c r="F201" s="244"/>
      <c r="G201" s="195"/>
      <c r="H201" s="195"/>
      <c r="I201" s="195"/>
      <c r="J201" s="195"/>
    </row>
    <row r="202" spans="1:10" ht="15.75">
      <c r="A202" s="208"/>
      <c r="B202" s="251"/>
      <c r="C202" s="242"/>
      <c r="D202" s="243"/>
      <c r="E202" s="194"/>
      <c r="F202" s="244"/>
      <c r="G202" s="195"/>
      <c r="H202" s="195"/>
      <c r="I202" s="195"/>
      <c r="J202" s="195"/>
    </row>
    <row r="203" spans="1:10" ht="15.75">
      <c r="A203" s="208"/>
      <c r="B203" s="251"/>
      <c r="C203" s="242"/>
      <c r="D203" s="243"/>
      <c r="E203" s="194"/>
      <c r="F203" s="244"/>
      <c r="G203" s="195"/>
      <c r="H203" s="195"/>
      <c r="I203" s="195"/>
      <c r="J203" s="195"/>
    </row>
    <row r="204" spans="1:10" ht="15.75">
      <c r="A204" s="208"/>
      <c r="B204" s="251"/>
      <c r="C204" s="242"/>
      <c r="D204" s="243"/>
      <c r="E204" s="194"/>
      <c r="F204" s="244"/>
      <c r="G204" s="195"/>
      <c r="H204" s="195"/>
      <c r="I204" s="195"/>
      <c r="J204" s="195"/>
    </row>
    <row r="205" spans="1:10" ht="16.5">
      <c r="A205" s="202"/>
      <c r="B205" s="251"/>
      <c r="C205" s="242"/>
      <c r="D205" s="243"/>
      <c r="E205" s="194"/>
      <c r="F205" s="244"/>
      <c r="G205" s="195"/>
      <c r="H205" s="195"/>
      <c r="I205" s="195"/>
      <c r="J205" s="195"/>
    </row>
    <row r="206" spans="1:10" ht="15.75">
      <c r="A206" s="208"/>
      <c r="B206" s="251"/>
      <c r="C206" s="242"/>
      <c r="D206" s="243"/>
      <c r="E206" s="194"/>
      <c r="F206" s="244"/>
      <c r="G206" s="195"/>
      <c r="H206" s="195"/>
      <c r="I206" s="195"/>
      <c r="J206" s="195"/>
    </row>
    <row r="207" spans="1:10" ht="15.75">
      <c r="A207" s="208"/>
      <c r="B207" s="251"/>
      <c r="C207" s="242"/>
      <c r="D207" s="243"/>
      <c r="E207" s="194"/>
      <c r="F207" s="244"/>
      <c r="G207" s="195"/>
      <c r="H207" s="195"/>
      <c r="I207" s="195"/>
      <c r="J207" s="195"/>
    </row>
    <row r="208" spans="1:10" ht="15.75">
      <c r="A208" s="208"/>
      <c r="B208" s="251"/>
      <c r="C208" s="242"/>
      <c r="D208" s="243"/>
      <c r="E208" s="194"/>
      <c r="F208" s="244"/>
      <c r="G208" s="195"/>
      <c r="H208" s="195"/>
      <c r="I208" s="195"/>
      <c r="J208" s="195"/>
    </row>
    <row r="209" spans="1:10" ht="15.75">
      <c r="A209" s="208"/>
      <c r="B209" s="251"/>
      <c r="C209" s="242"/>
      <c r="D209" s="243"/>
      <c r="E209" s="194"/>
      <c r="F209" s="244"/>
      <c r="G209" s="195"/>
      <c r="H209" s="195"/>
      <c r="I209" s="195"/>
      <c r="J209" s="195"/>
    </row>
    <row r="210" spans="1:10" ht="15.75">
      <c r="A210" s="208"/>
      <c r="B210" s="246"/>
      <c r="C210" s="242"/>
      <c r="D210" s="247"/>
      <c r="E210" s="194"/>
      <c r="F210" s="244"/>
      <c r="G210" s="195"/>
      <c r="H210" s="195"/>
      <c r="I210" s="195"/>
      <c r="J210" s="195"/>
    </row>
    <row r="211" spans="1:10" ht="15.75">
      <c r="A211" s="4"/>
      <c r="B211" s="246"/>
      <c r="C211" s="242"/>
      <c r="D211" s="247"/>
      <c r="E211" s="194"/>
      <c r="F211" s="244"/>
      <c r="G211" s="195"/>
      <c r="H211" s="195"/>
      <c r="I211" s="195"/>
      <c r="J211" s="195"/>
    </row>
    <row r="212" spans="1:10" ht="16.5">
      <c r="A212" s="205"/>
      <c r="B212" s="246"/>
      <c r="C212" s="242"/>
      <c r="D212" s="247"/>
      <c r="E212" s="194"/>
      <c r="F212" s="244"/>
      <c r="G212" s="195"/>
      <c r="H212" s="195"/>
      <c r="I212" s="195"/>
      <c r="J212" s="195"/>
    </row>
    <row r="213" spans="1:10" ht="15.75">
      <c r="A213" s="4"/>
      <c r="B213" s="251"/>
      <c r="C213" s="258"/>
      <c r="D213" s="243"/>
      <c r="E213" s="194"/>
      <c r="F213" s="244"/>
      <c r="G213" s="195"/>
      <c r="H213" s="195"/>
      <c r="I213" s="195"/>
      <c r="J213" s="195"/>
    </row>
    <row r="214" spans="1:10" ht="15.75">
      <c r="A214" s="4"/>
      <c r="B214" s="251"/>
      <c r="C214" s="258"/>
      <c r="D214" s="243"/>
      <c r="E214" s="194"/>
      <c r="F214" s="244"/>
      <c r="G214" s="195"/>
      <c r="H214" s="195"/>
      <c r="I214" s="195"/>
      <c r="J214" s="195"/>
    </row>
    <row r="215" spans="1:10" ht="16.5">
      <c r="A215" s="248"/>
      <c r="B215" s="251"/>
      <c r="C215" s="258"/>
      <c r="D215" s="243"/>
      <c r="E215" s="194"/>
      <c r="F215" s="244"/>
      <c r="G215" s="195"/>
      <c r="H215" s="195"/>
      <c r="I215" s="195"/>
      <c r="J215" s="195"/>
    </row>
    <row r="216" spans="1:10" ht="16.5">
      <c r="A216" s="205"/>
      <c r="B216" s="251"/>
      <c r="C216" s="258"/>
      <c r="D216" s="243"/>
      <c r="E216" s="194"/>
      <c r="F216" s="244"/>
      <c r="G216" s="195"/>
      <c r="H216" s="195"/>
      <c r="I216" s="195"/>
      <c r="J216" s="195"/>
    </row>
    <row r="217" spans="1:10" ht="16.5">
      <c r="A217" s="202"/>
      <c r="B217" s="251"/>
      <c r="C217" s="258"/>
      <c r="D217" s="243"/>
      <c r="E217" s="194"/>
      <c r="F217" s="244"/>
      <c r="G217" s="195"/>
      <c r="H217" s="195"/>
      <c r="I217" s="195"/>
      <c r="J217" s="195"/>
    </row>
    <row r="218" spans="1:10" ht="16.5">
      <c r="A218" s="202"/>
      <c r="B218" s="251"/>
      <c r="C218" s="258"/>
      <c r="D218" s="243"/>
      <c r="E218" s="194"/>
      <c r="F218" s="244"/>
      <c r="G218" s="195"/>
      <c r="H218" s="195"/>
      <c r="I218" s="195"/>
      <c r="J218" s="195"/>
    </row>
    <row r="219" spans="1:10" ht="16.5">
      <c r="A219" s="205"/>
      <c r="B219" s="251"/>
      <c r="C219" s="258"/>
      <c r="D219" s="243"/>
      <c r="E219" s="194"/>
      <c r="F219" s="244"/>
      <c r="G219" s="195"/>
      <c r="H219" s="195"/>
      <c r="I219" s="195"/>
      <c r="J219" s="195"/>
    </row>
    <row r="220" spans="1:10" ht="16.5">
      <c r="A220" s="205"/>
      <c r="B220" s="251"/>
      <c r="C220" s="258"/>
      <c r="D220" s="243"/>
      <c r="E220" s="194"/>
      <c r="F220" s="244"/>
      <c r="G220" s="195"/>
      <c r="H220" s="195"/>
      <c r="I220" s="195"/>
      <c r="J220" s="195"/>
    </row>
    <row r="221" spans="1:10" ht="16.5">
      <c r="A221" s="205"/>
      <c r="B221" s="251"/>
      <c r="C221" s="258"/>
      <c r="D221" s="243"/>
      <c r="E221" s="194"/>
      <c r="F221" s="244"/>
      <c r="G221" s="195"/>
      <c r="H221" s="195"/>
      <c r="I221" s="195"/>
      <c r="J221" s="195"/>
    </row>
    <row r="222" spans="1:10" ht="15.75">
      <c r="A222" s="4"/>
      <c r="B222" s="251"/>
      <c r="C222" s="258"/>
      <c r="D222" s="243"/>
      <c r="E222" s="194"/>
      <c r="F222" s="244"/>
      <c r="G222" s="195"/>
      <c r="H222" s="195"/>
      <c r="I222" s="195"/>
      <c r="J222" s="195"/>
    </row>
    <row r="223" spans="1:10" ht="16.5">
      <c r="A223" s="205"/>
      <c r="B223" s="246"/>
      <c r="C223" s="242"/>
      <c r="D223" s="247"/>
      <c r="E223" s="194"/>
      <c r="F223" s="244"/>
      <c r="G223" s="195"/>
      <c r="H223" s="195"/>
      <c r="I223" s="195"/>
      <c r="J223" s="195"/>
    </row>
    <row r="224" spans="1:5" ht="16.5">
      <c r="A224" s="205"/>
      <c r="B224" s="246"/>
      <c r="C224" s="242"/>
      <c r="D224" s="247"/>
      <c r="E224" s="194"/>
    </row>
    <row r="225" spans="1:4" ht="16.5">
      <c r="A225" s="205"/>
      <c r="B225" s="246"/>
      <c r="C225" s="242"/>
      <c r="D225" s="247"/>
    </row>
    <row r="226" spans="1:4" ht="16.5">
      <c r="A226" s="205"/>
      <c r="B226" s="251"/>
      <c r="C226" s="258"/>
      <c r="D226" s="243"/>
    </row>
    <row r="227" spans="1:4" ht="16.5">
      <c r="A227" s="205"/>
      <c r="B227" s="251"/>
      <c r="C227" s="258"/>
      <c r="D227" s="243"/>
    </row>
    <row r="228" spans="1:4" ht="16.5">
      <c r="A228" s="205"/>
      <c r="B228" s="251"/>
      <c r="C228" s="258"/>
      <c r="D228" s="243"/>
    </row>
    <row r="229" spans="1:4" ht="16.5">
      <c r="A229" s="205"/>
      <c r="B229" s="251"/>
      <c r="C229" s="258"/>
      <c r="D229" s="243"/>
    </row>
    <row r="230" spans="1:4" ht="16.5">
      <c r="A230" s="205"/>
      <c r="B230" s="251"/>
      <c r="C230" s="258"/>
      <c r="D230" s="243"/>
    </row>
    <row r="231" spans="1:4" ht="16.5">
      <c r="A231" s="202"/>
      <c r="B231" s="251"/>
      <c r="C231" s="258"/>
      <c r="D231" s="243"/>
    </row>
    <row r="232" spans="1:4" ht="16.5">
      <c r="A232" s="205"/>
      <c r="B232" s="251"/>
      <c r="C232" s="258"/>
      <c r="D232" s="243"/>
    </row>
    <row r="233" spans="1:4" ht="15.75">
      <c r="A233" s="4"/>
      <c r="B233" s="251"/>
      <c r="C233" s="258"/>
      <c r="D233" s="243"/>
    </row>
    <row r="234" spans="1:4" ht="15.75">
      <c r="A234" s="253"/>
      <c r="B234" s="251"/>
      <c r="C234" s="258"/>
      <c r="D234" s="243"/>
    </row>
    <row r="235" spans="1:4" ht="15.75">
      <c r="A235" s="254"/>
      <c r="B235" s="251"/>
      <c r="C235" s="258"/>
      <c r="D235" s="243"/>
    </row>
    <row r="236" spans="1:4" ht="12.75">
      <c r="A236" s="4"/>
      <c r="B236" s="4"/>
      <c r="C236" s="4"/>
      <c r="D236" s="4"/>
    </row>
    <row r="237" spans="1:4" ht="12.75">
      <c r="A237" s="4"/>
      <c r="B237" s="4"/>
      <c r="C237" s="4"/>
      <c r="D237" s="4"/>
    </row>
    <row r="238" spans="1:4" ht="12.75">
      <c r="A238" s="4"/>
      <c r="B238" s="4"/>
      <c r="C238" s="4"/>
      <c r="D238" s="4"/>
    </row>
    <row r="239" spans="1:4" ht="12.75">
      <c r="A239" s="4"/>
      <c r="B239" s="4"/>
      <c r="C239" s="4"/>
      <c r="D239" s="4"/>
    </row>
    <row r="240" spans="1:4" ht="16.5">
      <c r="A240" s="4"/>
      <c r="B240" s="254"/>
      <c r="C240" s="203"/>
      <c r="D240" s="204"/>
    </row>
    <row r="241" spans="1:4" ht="16.5">
      <c r="A241" s="4"/>
      <c r="B241" s="196"/>
      <c r="C241" s="203"/>
      <c r="D241" s="204"/>
    </row>
    <row r="242" spans="1:4" ht="16.5">
      <c r="A242" s="4"/>
      <c r="B242" s="196"/>
      <c r="C242" s="203"/>
      <c r="D242" s="204"/>
    </row>
    <row r="243" spans="1:4" ht="16.5">
      <c r="A243" s="4"/>
      <c r="B243" s="256"/>
      <c r="C243" s="203"/>
      <c r="D243" s="204"/>
    </row>
    <row r="244" spans="1:4" ht="16.5">
      <c r="A244" s="4"/>
      <c r="B244" s="196"/>
      <c r="C244" s="203"/>
      <c r="D244" s="204"/>
    </row>
    <row r="245" spans="1:4" ht="16.5">
      <c r="A245" s="4"/>
      <c r="B245" s="196"/>
      <c r="C245" s="203"/>
      <c r="D245" s="204"/>
    </row>
    <row r="246" spans="1:4" ht="16.5">
      <c r="A246" s="4"/>
      <c r="B246" s="196"/>
      <c r="C246" s="203"/>
      <c r="D246" s="204"/>
    </row>
    <row r="247" spans="1:4" ht="16.5">
      <c r="A247" s="4"/>
      <c r="B247" s="196"/>
      <c r="C247" s="203"/>
      <c r="D247" s="204"/>
    </row>
    <row r="248" spans="1:4" ht="16.5">
      <c r="A248" s="4"/>
      <c r="B248" s="196"/>
      <c r="C248" s="203"/>
      <c r="D248" s="204"/>
    </row>
    <row r="249" spans="1:4" ht="12.75">
      <c r="A249" s="4"/>
      <c r="B249" s="4"/>
      <c r="C249" s="4"/>
      <c r="D249" s="4"/>
    </row>
    <row r="250" spans="1:4" ht="12.75">
      <c r="A250" s="4"/>
      <c r="B250" s="4"/>
      <c r="C250" s="4"/>
      <c r="D250" s="4"/>
    </row>
    <row r="251" spans="1:4" ht="12.75">
      <c r="A251" s="4"/>
      <c r="B251" s="4"/>
      <c r="C251" s="4"/>
      <c r="D251" s="4"/>
    </row>
    <row r="252" spans="1:4" ht="12.75">
      <c r="A252" s="4"/>
      <c r="B252" s="4"/>
      <c r="C252" s="4"/>
      <c r="D252" s="4"/>
    </row>
    <row r="253" spans="1:4" ht="12.75">
      <c r="A253" s="4"/>
      <c r="B253" s="4"/>
      <c r="C253" s="4"/>
      <c r="D253" s="4"/>
    </row>
    <row r="254" spans="1:4" ht="12.75">
      <c r="A254" s="4"/>
      <c r="B254" s="4"/>
      <c r="C254" s="4"/>
      <c r="D254" s="4"/>
    </row>
    <row r="255" spans="1:4" ht="12.75">
      <c r="A255" s="4"/>
      <c r="B255" s="4"/>
      <c r="C255" s="4"/>
      <c r="D255" s="4"/>
    </row>
    <row r="256" spans="1:4" ht="12.75">
      <c r="A256" s="4"/>
      <c r="B256" s="4"/>
      <c r="C256" s="4"/>
      <c r="D256" s="4"/>
    </row>
    <row r="257" spans="1:4" ht="12.75">
      <c r="A257" s="4"/>
      <c r="B257" s="4"/>
      <c r="C257" s="4"/>
      <c r="D257" s="4"/>
    </row>
    <row r="258" spans="1:4" ht="12.75">
      <c r="A258" s="4"/>
      <c r="B258" s="4"/>
      <c r="C258" s="4"/>
      <c r="D258" s="4"/>
    </row>
    <row r="259" spans="1:4" ht="12.75">
      <c r="A259" s="4"/>
      <c r="B259" s="4"/>
      <c r="C259" s="4"/>
      <c r="D259" s="4"/>
    </row>
    <row r="260" spans="1:4" ht="12.75">
      <c r="A260" s="4"/>
      <c r="B260" s="4"/>
      <c r="C260" s="4"/>
      <c r="D260" s="4"/>
    </row>
    <row r="261" spans="1:4" ht="12.75">
      <c r="A261" s="4"/>
      <c r="B261" s="4"/>
      <c r="C261" s="4"/>
      <c r="D261" s="4"/>
    </row>
    <row r="262" spans="1:4" ht="12.75">
      <c r="A262" s="4"/>
      <c r="B262" s="4"/>
      <c r="C262" s="4"/>
      <c r="D262" s="4"/>
    </row>
    <row r="263" spans="1:4" ht="12.75">
      <c r="A263" s="4"/>
      <c r="B263" s="4"/>
      <c r="C263" s="4"/>
      <c r="D263" s="4"/>
    </row>
    <row r="264" spans="1:4" ht="12.75">
      <c r="A264" s="4"/>
      <c r="B264" s="4"/>
      <c r="C264" s="4"/>
      <c r="D264" s="4"/>
    </row>
    <row r="265" spans="1:4" ht="12.75">
      <c r="A265" s="4"/>
      <c r="B265" s="4"/>
      <c r="C265" s="4"/>
      <c r="D265" s="4"/>
    </row>
    <row r="266" spans="1:4" ht="12.75">
      <c r="A266" s="4"/>
      <c r="B266" s="4"/>
      <c r="C266" s="4"/>
      <c r="D266" s="4"/>
    </row>
    <row r="267" spans="1:4" ht="12.75">
      <c r="A267" s="4"/>
      <c r="B267" s="4"/>
      <c r="C267" s="4"/>
      <c r="D267" s="4"/>
    </row>
    <row r="268" spans="1:4" ht="12.75">
      <c r="A268" s="4"/>
      <c r="B268" s="4"/>
      <c r="C268" s="4"/>
      <c r="D268" s="4"/>
    </row>
    <row r="269" spans="1:4" ht="12.75">
      <c r="A269" s="4"/>
      <c r="B269" s="4"/>
      <c r="C269" s="4"/>
      <c r="D269" s="4"/>
    </row>
  </sheetData>
  <mergeCells count="2">
    <mergeCell ref="A1:E1"/>
    <mergeCell ref="A2:E2"/>
  </mergeCells>
  <printOptions/>
  <pageMargins left="0.75" right="0.75" top="1" bottom="1" header="0.5" footer="0.5"/>
  <pageSetup fitToHeight="1" fitToWidth="1" horizontalDpi="600" verticalDpi="600" orientation="portrait" paperSize="122" scale="84" r:id="rId1"/>
  <headerFooter alignWithMargins="0">
    <oddHeader>&amp;C&amp;"Book Antiqua,Regular"&amp;12-6-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53"/>
  <sheetViews>
    <sheetView workbookViewId="0" topLeftCell="A28">
      <selection activeCell="O15" sqref="O15"/>
    </sheetView>
  </sheetViews>
  <sheetFormatPr defaultColWidth="9.140625" defaultRowHeight="12.75"/>
  <cols>
    <col min="1" max="1" width="23.00390625" style="5" customWidth="1"/>
    <col min="2" max="2" width="12.421875" style="5" customWidth="1"/>
    <col min="3" max="3" width="41.421875" style="5" customWidth="1"/>
    <col min="4" max="4" width="18.8515625" style="5" customWidth="1"/>
    <col min="5" max="5" width="15.7109375" style="5" customWidth="1"/>
    <col min="6" max="16384" width="9.140625" style="5" customWidth="1"/>
  </cols>
  <sheetData>
    <row r="1" spans="1:25" ht="16.5" customHeight="1">
      <c r="A1" s="361" t="s">
        <v>132</v>
      </c>
      <c r="B1" s="361"/>
      <c r="C1" s="361"/>
      <c r="D1" s="361"/>
      <c r="E1" s="361"/>
      <c r="F1" s="4"/>
      <c r="G1" s="190"/>
      <c r="H1" s="190"/>
      <c r="I1" s="190"/>
      <c r="J1" s="190"/>
      <c r="K1" s="190"/>
      <c r="L1" s="190"/>
      <c r="M1" s="194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1:12" ht="16.5" customHeight="1">
      <c r="A2" s="361" t="str">
        <f>UPPER('Table 1'!$M$1)&amp;" "&amp;'Table 1'!$N$1&amp;" WITH THE CORRESPONDING MONTH OF "&amp;'Table 1'!$O$1</f>
        <v>FEBRUARY  2020 WITH THE CORRESPONDING MONTH OF 2019</v>
      </c>
      <c r="B2" s="361"/>
      <c r="C2" s="361"/>
      <c r="D2" s="361"/>
      <c r="E2" s="361"/>
      <c r="F2" s="196"/>
      <c r="G2" s="190"/>
      <c r="H2" s="190"/>
      <c r="I2" s="190"/>
      <c r="J2" s="190"/>
      <c r="K2" s="4"/>
      <c r="L2" s="4"/>
    </row>
    <row r="3" spans="1:12" ht="16.5">
      <c r="A3" s="191"/>
      <c r="B3" s="234"/>
      <c r="C3" s="191"/>
      <c r="D3" s="191"/>
      <c r="E3" s="190"/>
      <c r="F3" s="196"/>
      <c r="G3" s="190"/>
      <c r="H3" s="190"/>
      <c r="I3" s="190"/>
      <c r="J3" s="190"/>
      <c r="K3" s="4"/>
      <c r="L3" s="4"/>
    </row>
    <row r="4" spans="1:13" ht="16.5">
      <c r="A4" s="198" t="s">
        <v>34</v>
      </c>
      <c r="B4" s="262" t="s">
        <v>129</v>
      </c>
      <c r="C4" s="198" t="s">
        <v>130</v>
      </c>
      <c r="D4" s="198" t="s">
        <v>133</v>
      </c>
      <c r="E4" s="200"/>
      <c r="F4" s="200"/>
      <c r="G4" s="210"/>
      <c r="H4" s="210"/>
      <c r="I4" s="210"/>
      <c r="J4" s="210"/>
      <c r="K4" s="210"/>
      <c r="L4" s="210"/>
      <c r="M4" s="210"/>
    </row>
    <row r="5" spans="1:13" ht="16.5">
      <c r="A5" s="201"/>
      <c r="B5" s="236"/>
      <c r="C5" s="4"/>
      <c r="D5" s="202">
        <f>'Table 1'!$N$1</f>
        <v>2020</v>
      </c>
      <c r="E5" s="202">
        <f>'Table 1'!$O$1</f>
        <v>2019</v>
      </c>
      <c r="F5" s="4"/>
      <c r="G5" s="210"/>
      <c r="H5" s="339" t="s">
        <v>177</v>
      </c>
      <c r="I5" s="339" t="s">
        <v>179</v>
      </c>
      <c r="J5" s="339" t="s">
        <v>182</v>
      </c>
      <c r="K5" s="339" t="s">
        <v>156</v>
      </c>
      <c r="L5" s="339" t="s">
        <v>165</v>
      </c>
      <c r="M5" s="339" t="s">
        <v>166</v>
      </c>
    </row>
    <row r="6" spans="2:13" ht="16.5">
      <c r="B6" s="292" t="str">
        <f aca="true" t="shared" si="0" ref="B6:E7">J6</f>
        <v>048</v>
      </c>
      <c r="C6" s="300" t="str">
        <f t="shared" si="0"/>
        <v>Cereal, Flour, Starch</v>
      </c>
      <c r="D6" s="300">
        <f t="shared" si="0"/>
        <v>311206</v>
      </c>
      <c r="E6" s="293">
        <f t="shared" si="0"/>
        <v>214924</v>
      </c>
      <c r="F6" s="203"/>
      <c r="G6" s="210"/>
      <c r="H6" s="340" t="s">
        <v>232</v>
      </c>
      <c r="I6" s="340" t="s">
        <v>75</v>
      </c>
      <c r="J6" s="340" t="s">
        <v>280</v>
      </c>
      <c r="K6" s="340" t="s">
        <v>281</v>
      </c>
      <c r="L6" s="341">
        <v>311206</v>
      </c>
      <c r="M6" s="341">
        <v>214924</v>
      </c>
    </row>
    <row r="7" spans="1:13" ht="16.5">
      <c r="A7" s="205"/>
      <c r="B7" s="294" t="str">
        <f t="shared" si="0"/>
        <v>112</v>
      </c>
      <c r="C7" s="301" t="str">
        <f t="shared" si="0"/>
        <v>Alcoholic Beverages</v>
      </c>
      <c r="D7" s="301">
        <f t="shared" si="0"/>
        <v>95331</v>
      </c>
      <c r="E7" s="296">
        <f t="shared" si="0"/>
        <v>58294</v>
      </c>
      <c r="F7" s="203"/>
      <c r="G7" s="210"/>
      <c r="H7" s="340" t="s">
        <v>232</v>
      </c>
      <c r="I7" s="340" t="s">
        <v>75</v>
      </c>
      <c r="J7" s="340" t="s">
        <v>316</v>
      </c>
      <c r="K7" s="340" t="s">
        <v>317</v>
      </c>
      <c r="L7" s="341">
        <v>95331</v>
      </c>
      <c r="M7" s="341">
        <v>58294</v>
      </c>
    </row>
    <row r="8" spans="1:13" ht="16.5">
      <c r="A8" s="208"/>
      <c r="B8" s="294" t="str">
        <f aca="true" t="shared" si="1" ref="B8:E15">J8</f>
        <v>333</v>
      </c>
      <c r="C8" s="301" t="str">
        <f t="shared" si="1"/>
        <v>Petroleum Crude</v>
      </c>
      <c r="D8" s="301">
        <f t="shared" si="1"/>
        <v>7463985</v>
      </c>
      <c r="E8" s="296">
        <f t="shared" si="1"/>
        <v>0</v>
      </c>
      <c r="F8" s="203"/>
      <c r="G8" s="210"/>
      <c r="H8" s="340" t="s">
        <v>232</v>
      </c>
      <c r="I8" s="340" t="s">
        <v>75</v>
      </c>
      <c r="J8" s="340" t="s">
        <v>336</v>
      </c>
      <c r="K8" s="340" t="s">
        <v>337</v>
      </c>
      <c r="L8" s="341">
        <v>7463985</v>
      </c>
      <c r="M8" s="341">
        <v>0</v>
      </c>
    </row>
    <row r="9" spans="1:13" ht="16.5">
      <c r="A9" s="208"/>
      <c r="B9" s="294" t="str">
        <f t="shared" si="1"/>
        <v>512</v>
      </c>
      <c r="C9" s="301" t="str">
        <f t="shared" si="1"/>
        <v>Alcohols, Phenols</v>
      </c>
      <c r="D9" s="301">
        <f t="shared" si="1"/>
        <v>292850</v>
      </c>
      <c r="E9" s="296">
        <f t="shared" si="1"/>
        <v>605280</v>
      </c>
      <c r="F9" s="203"/>
      <c r="G9" s="210"/>
      <c r="H9" s="340" t="s">
        <v>232</v>
      </c>
      <c r="I9" s="340" t="s">
        <v>75</v>
      </c>
      <c r="J9" s="340" t="s">
        <v>338</v>
      </c>
      <c r="K9" s="340" t="s">
        <v>339</v>
      </c>
      <c r="L9" s="341">
        <v>292850</v>
      </c>
      <c r="M9" s="341">
        <v>605280</v>
      </c>
    </row>
    <row r="10" spans="1:13" ht="16.5">
      <c r="A10" s="211" t="str">
        <f>I6</f>
        <v>JAMAICA</v>
      </c>
      <c r="B10" s="294" t="str">
        <f t="shared" si="1"/>
        <v>533</v>
      </c>
      <c r="C10" s="301" t="str">
        <f t="shared" si="1"/>
        <v>Pigments, Paints, Varnishes</v>
      </c>
      <c r="D10" s="301">
        <f t="shared" si="1"/>
        <v>166161</v>
      </c>
      <c r="E10" s="296">
        <f t="shared" si="1"/>
        <v>82939</v>
      </c>
      <c r="F10" s="203"/>
      <c r="G10" s="210"/>
      <c r="H10" s="340" t="s">
        <v>232</v>
      </c>
      <c r="I10" s="340" t="s">
        <v>75</v>
      </c>
      <c r="J10" s="340" t="s">
        <v>99</v>
      </c>
      <c r="K10" s="340" t="s">
        <v>303</v>
      </c>
      <c r="L10" s="341">
        <v>166161</v>
      </c>
      <c r="M10" s="341">
        <v>82939</v>
      </c>
    </row>
    <row r="11" spans="1:13" ht="16.5">
      <c r="A11" s="192"/>
      <c r="B11" s="294" t="str">
        <f t="shared" si="1"/>
        <v>542</v>
      </c>
      <c r="C11" s="301" t="str">
        <f t="shared" si="1"/>
        <v>Medicaments Including Vet. Med.</v>
      </c>
      <c r="D11" s="301">
        <f t="shared" si="1"/>
        <v>307044</v>
      </c>
      <c r="E11" s="296">
        <f t="shared" si="1"/>
        <v>461813</v>
      </c>
      <c r="F11" s="209"/>
      <c r="G11" s="210"/>
      <c r="H11" s="340" t="s">
        <v>232</v>
      </c>
      <c r="I11" s="340" t="s">
        <v>75</v>
      </c>
      <c r="J11" s="340" t="s">
        <v>340</v>
      </c>
      <c r="K11" s="340" t="s">
        <v>341</v>
      </c>
      <c r="L11" s="341">
        <v>307044</v>
      </c>
      <c r="M11" s="341">
        <v>461813</v>
      </c>
    </row>
    <row r="12" spans="1:13" ht="16.5">
      <c r="A12" s="211"/>
      <c r="B12" s="294" t="str">
        <f t="shared" si="1"/>
        <v>591</v>
      </c>
      <c r="C12" s="301" t="str">
        <f t="shared" si="1"/>
        <v>Disinfectants,Insecticides</v>
      </c>
      <c r="D12" s="301">
        <f t="shared" si="1"/>
        <v>102025</v>
      </c>
      <c r="E12" s="296">
        <f t="shared" si="1"/>
        <v>108574</v>
      </c>
      <c r="F12" s="209"/>
      <c r="G12" s="210"/>
      <c r="H12" s="340" t="s">
        <v>232</v>
      </c>
      <c r="I12" s="340" t="s">
        <v>75</v>
      </c>
      <c r="J12" s="340" t="s">
        <v>105</v>
      </c>
      <c r="K12" s="340" t="s">
        <v>342</v>
      </c>
      <c r="L12" s="341">
        <v>102025</v>
      </c>
      <c r="M12" s="341">
        <v>108574</v>
      </c>
    </row>
    <row r="13" spans="1:13" ht="16.5">
      <c r="A13" s="212"/>
      <c r="B13" s="294" t="str">
        <f t="shared" si="1"/>
        <v>692</v>
      </c>
      <c r="C13" s="301" t="str">
        <f t="shared" si="1"/>
        <v>Metal Containers</v>
      </c>
      <c r="D13" s="301">
        <f t="shared" si="1"/>
        <v>641858</v>
      </c>
      <c r="E13" s="296">
        <f t="shared" si="1"/>
        <v>859573</v>
      </c>
      <c r="F13" s="209"/>
      <c r="G13" s="210"/>
      <c r="H13" s="340" t="s">
        <v>232</v>
      </c>
      <c r="I13" s="340" t="s">
        <v>75</v>
      </c>
      <c r="J13" s="340" t="s">
        <v>343</v>
      </c>
      <c r="K13" s="340" t="s">
        <v>344</v>
      </c>
      <c r="L13" s="341">
        <v>641858</v>
      </c>
      <c r="M13" s="341">
        <v>859573</v>
      </c>
    </row>
    <row r="14" spans="1:13" ht="16.5">
      <c r="A14" s="212"/>
      <c r="B14" s="294" t="str">
        <f t="shared" si="1"/>
        <v>813</v>
      </c>
      <c r="C14" s="301" t="str">
        <f t="shared" si="1"/>
        <v>Light Fixtures,Fittings</v>
      </c>
      <c r="D14" s="301">
        <f t="shared" si="1"/>
        <v>110000</v>
      </c>
      <c r="E14" s="296">
        <f t="shared" si="1"/>
        <v>0</v>
      </c>
      <c r="F14" s="209"/>
      <c r="G14" s="210"/>
      <c r="H14" s="340" t="s">
        <v>232</v>
      </c>
      <c r="I14" s="340" t="s">
        <v>75</v>
      </c>
      <c r="J14" s="340" t="s">
        <v>345</v>
      </c>
      <c r="K14" s="340" t="s">
        <v>346</v>
      </c>
      <c r="L14" s="341">
        <v>110000</v>
      </c>
      <c r="M14" s="341">
        <v>0</v>
      </c>
    </row>
    <row r="15" spans="1:13" ht="16.5">
      <c r="A15" s="212"/>
      <c r="B15" s="294" t="str">
        <f t="shared" si="1"/>
        <v>892</v>
      </c>
      <c r="C15" s="301" t="str">
        <f t="shared" si="1"/>
        <v>Printed Matter</v>
      </c>
      <c r="D15" s="301">
        <f t="shared" si="1"/>
        <v>437774</v>
      </c>
      <c r="E15" s="296">
        <f t="shared" si="1"/>
        <v>541804</v>
      </c>
      <c r="F15" s="209"/>
      <c r="G15" s="210"/>
      <c r="H15" s="340" t="s">
        <v>232</v>
      </c>
      <c r="I15" s="340" t="s">
        <v>75</v>
      </c>
      <c r="J15" s="340" t="s">
        <v>347</v>
      </c>
      <c r="K15" s="340" t="s">
        <v>348</v>
      </c>
      <c r="L15" s="341">
        <v>437774</v>
      </c>
      <c r="M15" s="341">
        <v>541804</v>
      </c>
    </row>
    <row r="16" spans="1:13" ht="16.5">
      <c r="A16" s="212"/>
      <c r="B16" s="213"/>
      <c r="C16" s="214"/>
      <c r="D16" s="215"/>
      <c r="E16" s="216"/>
      <c r="F16" s="209"/>
      <c r="G16" s="210"/>
      <c r="H16" s="340" t="s">
        <v>224</v>
      </c>
      <c r="I16" s="340" t="s">
        <v>42</v>
      </c>
      <c r="J16" s="340" t="s">
        <v>280</v>
      </c>
      <c r="K16" s="340" t="s">
        <v>281</v>
      </c>
      <c r="L16" s="341">
        <v>372266</v>
      </c>
      <c r="M16" s="341">
        <v>279080</v>
      </c>
    </row>
    <row r="17" spans="1:13" ht="16.5">
      <c r="A17" s="82"/>
      <c r="B17" s="294" t="str">
        <f>J16</f>
        <v>048</v>
      </c>
      <c r="C17" s="301" t="str">
        <f>K16</f>
        <v>Cereal, Flour, Starch</v>
      </c>
      <c r="D17" s="301">
        <f>L16</f>
        <v>372266</v>
      </c>
      <c r="E17" s="296">
        <f>M16</f>
        <v>279080</v>
      </c>
      <c r="F17" s="217"/>
      <c r="G17" s="204"/>
      <c r="H17" s="340" t="s">
        <v>224</v>
      </c>
      <c r="I17" s="340" t="s">
        <v>42</v>
      </c>
      <c r="J17" s="340" t="s">
        <v>316</v>
      </c>
      <c r="K17" s="340" t="s">
        <v>317</v>
      </c>
      <c r="L17" s="341">
        <v>1696574</v>
      </c>
      <c r="M17" s="341">
        <v>2788280</v>
      </c>
    </row>
    <row r="18" spans="1:13" ht="16.5">
      <c r="A18" s="202"/>
      <c r="B18" s="294" t="str">
        <f aca="true" t="shared" si="2" ref="B18:E26">J17</f>
        <v>112</v>
      </c>
      <c r="C18" s="301" t="str">
        <f t="shared" si="2"/>
        <v>Alcoholic Beverages</v>
      </c>
      <c r="D18" s="301">
        <f t="shared" si="2"/>
        <v>1696574</v>
      </c>
      <c r="E18" s="296">
        <f t="shared" si="2"/>
        <v>2788280</v>
      </c>
      <c r="F18" s="4"/>
      <c r="G18" s="4"/>
      <c r="H18" s="340" t="s">
        <v>224</v>
      </c>
      <c r="I18" s="340" t="s">
        <v>42</v>
      </c>
      <c r="J18" s="340" t="s">
        <v>349</v>
      </c>
      <c r="K18" s="340" t="s">
        <v>350</v>
      </c>
      <c r="L18" s="341">
        <v>263713</v>
      </c>
      <c r="M18" s="341">
        <v>185924</v>
      </c>
    </row>
    <row r="19" spans="1:13" ht="16.5">
      <c r="A19" s="202"/>
      <c r="B19" s="294" t="str">
        <f t="shared" si="2"/>
        <v>658</v>
      </c>
      <c r="C19" s="301" t="str">
        <f t="shared" si="2"/>
        <v>Made-Up Textile Articles</v>
      </c>
      <c r="D19" s="301">
        <f t="shared" si="2"/>
        <v>263713</v>
      </c>
      <c r="E19" s="296">
        <f t="shared" si="2"/>
        <v>185924</v>
      </c>
      <c r="F19" s="4"/>
      <c r="G19" s="4"/>
      <c r="H19" s="340" t="s">
        <v>224</v>
      </c>
      <c r="I19" s="340" t="s">
        <v>42</v>
      </c>
      <c r="J19" s="340" t="s">
        <v>343</v>
      </c>
      <c r="K19" s="340" t="s">
        <v>344</v>
      </c>
      <c r="L19" s="341">
        <v>166760</v>
      </c>
      <c r="M19" s="341">
        <v>9088</v>
      </c>
    </row>
    <row r="20" spans="1:13" ht="16.5">
      <c r="A20" s="202"/>
      <c r="B20" s="294" t="str">
        <f t="shared" si="2"/>
        <v>692</v>
      </c>
      <c r="C20" s="301" t="str">
        <f t="shared" si="2"/>
        <v>Metal Containers</v>
      </c>
      <c r="D20" s="301">
        <f t="shared" si="2"/>
        <v>166760</v>
      </c>
      <c r="E20" s="296">
        <f t="shared" si="2"/>
        <v>9088</v>
      </c>
      <c r="F20" s="4"/>
      <c r="G20" s="4"/>
      <c r="H20" s="340" t="s">
        <v>224</v>
      </c>
      <c r="I20" s="340" t="s">
        <v>42</v>
      </c>
      <c r="J20" s="340" t="s">
        <v>351</v>
      </c>
      <c r="K20" s="340" t="s">
        <v>352</v>
      </c>
      <c r="L20" s="341">
        <v>567210</v>
      </c>
      <c r="M20" s="341">
        <v>25</v>
      </c>
    </row>
    <row r="21" spans="1:13" ht="16.5">
      <c r="A21" s="211" t="str">
        <f>I16</f>
        <v>UNITED STATES</v>
      </c>
      <c r="B21" s="294" t="str">
        <f t="shared" si="2"/>
        <v>726</v>
      </c>
      <c r="C21" s="301" t="str">
        <f t="shared" si="2"/>
        <v>Printing, Binding Machinery</v>
      </c>
      <c r="D21" s="301">
        <f t="shared" si="2"/>
        <v>567210</v>
      </c>
      <c r="E21" s="296">
        <f t="shared" si="2"/>
        <v>25</v>
      </c>
      <c r="F21" s="4"/>
      <c r="G21" s="4"/>
      <c r="H21" s="340" t="s">
        <v>224</v>
      </c>
      <c r="I21" s="340" t="s">
        <v>42</v>
      </c>
      <c r="J21" s="340" t="s">
        <v>353</v>
      </c>
      <c r="K21" s="340" t="s">
        <v>354</v>
      </c>
      <c r="L21" s="341">
        <v>2445170</v>
      </c>
      <c r="M21" s="341">
        <v>5000</v>
      </c>
    </row>
    <row r="22" spans="1:13" ht="16.5">
      <c r="A22" s="202"/>
      <c r="B22" s="294" t="str">
        <f t="shared" si="2"/>
        <v>745</v>
      </c>
      <c r="C22" s="301" t="str">
        <f t="shared" si="2"/>
        <v>Other Non-Electric Machinery</v>
      </c>
      <c r="D22" s="301">
        <f t="shared" si="2"/>
        <v>2445170</v>
      </c>
      <c r="E22" s="296">
        <f t="shared" si="2"/>
        <v>5000</v>
      </c>
      <c r="F22" s="4"/>
      <c r="G22" s="4"/>
      <c r="H22" s="340" t="s">
        <v>224</v>
      </c>
      <c r="I22" s="340" t="s">
        <v>42</v>
      </c>
      <c r="J22" s="340" t="s">
        <v>355</v>
      </c>
      <c r="K22" s="340" t="s">
        <v>356</v>
      </c>
      <c r="L22" s="341">
        <v>653107</v>
      </c>
      <c r="M22" s="341">
        <v>742724</v>
      </c>
    </row>
    <row r="23" spans="1:13" ht="16.5">
      <c r="A23" s="202"/>
      <c r="B23" s="294" t="str">
        <f t="shared" si="2"/>
        <v>772</v>
      </c>
      <c r="C23" s="301" t="str">
        <f t="shared" si="2"/>
        <v>Electric Switches Fuses</v>
      </c>
      <c r="D23" s="301">
        <f t="shared" si="2"/>
        <v>653107</v>
      </c>
      <c r="E23" s="296">
        <f t="shared" si="2"/>
        <v>742724</v>
      </c>
      <c r="F23" s="4"/>
      <c r="G23" s="4"/>
      <c r="H23" s="340" t="s">
        <v>224</v>
      </c>
      <c r="I23" s="340" t="s">
        <v>42</v>
      </c>
      <c r="J23" s="340" t="s">
        <v>357</v>
      </c>
      <c r="K23" s="340" t="s">
        <v>358</v>
      </c>
      <c r="L23" s="341">
        <v>1632600</v>
      </c>
      <c r="M23" s="341">
        <v>3943270</v>
      </c>
    </row>
    <row r="24" spans="1:13" ht="16.5">
      <c r="A24" s="202"/>
      <c r="B24" s="294" t="str">
        <f t="shared" si="2"/>
        <v>793</v>
      </c>
      <c r="C24" s="301" t="str">
        <f t="shared" si="2"/>
        <v>Ships And Boats</v>
      </c>
      <c r="D24" s="301">
        <f t="shared" si="2"/>
        <v>1632600</v>
      </c>
      <c r="E24" s="296">
        <f t="shared" si="2"/>
        <v>3943270</v>
      </c>
      <c r="F24" s="4"/>
      <c r="G24" s="4"/>
      <c r="H24" s="340" t="s">
        <v>224</v>
      </c>
      <c r="I24" s="340" t="s">
        <v>42</v>
      </c>
      <c r="J24" s="340" t="s">
        <v>359</v>
      </c>
      <c r="K24" s="340" t="s">
        <v>360</v>
      </c>
      <c r="L24" s="341">
        <v>654357</v>
      </c>
      <c r="M24" s="341">
        <v>471859</v>
      </c>
    </row>
    <row r="25" spans="1:13" ht="16.5">
      <c r="A25" s="202"/>
      <c r="B25" s="294" t="str">
        <f t="shared" si="2"/>
        <v>874</v>
      </c>
      <c r="C25" s="301" t="str">
        <f t="shared" si="2"/>
        <v>Measuring Checking Instruments</v>
      </c>
      <c r="D25" s="301">
        <f t="shared" si="2"/>
        <v>654357</v>
      </c>
      <c r="E25" s="296">
        <f t="shared" si="2"/>
        <v>471859</v>
      </c>
      <c r="F25" s="4"/>
      <c r="G25" s="4"/>
      <c r="H25" s="340" t="s">
        <v>224</v>
      </c>
      <c r="I25" s="340" t="s">
        <v>42</v>
      </c>
      <c r="J25" s="340" t="s">
        <v>361</v>
      </c>
      <c r="K25" s="340" t="s">
        <v>362</v>
      </c>
      <c r="L25" s="341">
        <v>157239</v>
      </c>
      <c r="M25" s="341">
        <v>96808</v>
      </c>
    </row>
    <row r="26" spans="1:13" ht="16.5">
      <c r="A26" s="202"/>
      <c r="B26" s="294" t="str">
        <f t="shared" si="2"/>
        <v>971</v>
      </c>
      <c r="C26" s="301" t="str">
        <f t="shared" si="2"/>
        <v>Non-Monetary Gold</v>
      </c>
      <c r="D26" s="301">
        <f t="shared" si="2"/>
        <v>157239</v>
      </c>
      <c r="E26" s="296">
        <f t="shared" si="2"/>
        <v>96808</v>
      </c>
      <c r="F26" s="4"/>
      <c r="G26" s="4"/>
      <c r="H26" s="340" t="s">
        <v>239</v>
      </c>
      <c r="I26" s="340" t="s">
        <v>240</v>
      </c>
      <c r="J26" s="340" t="s">
        <v>280</v>
      </c>
      <c r="K26" s="340" t="s">
        <v>281</v>
      </c>
      <c r="L26" s="341">
        <v>238598</v>
      </c>
      <c r="M26" s="341">
        <v>182106</v>
      </c>
    </row>
    <row r="27" spans="1:13" ht="16.5">
      <c r="A27" s="202"/>
      <c r="B27" s="213"/>
      <c r="C27" s="218"/>
      <c r="D27" s="219"/>
      <c r="E27" s="220"/>
      <c r="F27" s="4"/>
      <c r="G27" s="201"/>
      <c r="H27" s="340" t="s">
        <v>239</v>
      </c>
      <c r="I27" s="340" t="s">
        <v>240</v>
      </c>
      <c r="J27" s="340" t="s">
        <v>363</v>
      </c>
      <c r="K27" s="340" t="s">
        <v>364</v>
      </c>
      <c r="L27" s="341">
        <v>37589</v>
      </c>
      <c r="M27" s="341">
        <v>89096</v>
      </c>
    </row>
    <row r="28" spans="1:13" ht="16.5">
      <c r="A28" s="82"/>
      <c r="B28" s="294" t="str">
        <f>J26</f>
        <v>048</v>
      </c>
      <c r="C28" s="301" t="str">
        <f>K26</f>
        <v>Cereal, Flour, Starch</v>
      </c>
      <c r="D28" s="295">
        <f>L26</f>
        <v>238598</v>
      </c>
      <c r="E28" s="296">
        <f>M26</f>
        <v>182106</v>
      </c>
      <c r="F28" s="217"/>
      <c r="G28" s="204"/>
      <c r="H28" s="340" t="s">
        <v>239</v>
      </c>
      <c r="I28" s="340" t="s">
        <v>240</v>
      </c>
      <c r="J28" s="340" t="s">
        <v>95</v>
      </c>
      <c r="K28" s="340" t="s">
        <v>365</v>
      </c>
      <c r="L28" s="341">
        <v>981713</v>
      </c>
      <c r="M28" s="341">
        <v>988056</v>
      </c>
    </row>
    <row r="29" spans="1:13" ht="16.5">
      <c r="A29" s="202"/>
      <c r="B29" s="294" t="str">
        <f aca="true" t="shared" si="3" ref="B29:E37">J27</f>
        <v>059</v>
      </c>
      <c r="C29" s="301" t="str">
        <f t="shared" si="3"/>
        <v>Fruit Juices</v>
      </c>
      <c r="D29" s="295">
        <f t="shared" si="3"/>
        <v>37589</v>
      </c>
      <c r="E29" s="296">
        <f t="shared" si="3"/>
        <v>89096</v>
      </c>
      <c r="F29" s="203"/>
      <c r="G29" s="204"/>
      <c r="H29" s="340" t="s">
        <v>239</v>
      </c>
      <c r="I29" s="340" t="s">
        <v>240</v>
      </c>
      <c r="J29" s="340" t="s">
        <v>261</v>
      </c>
      <c r="K29" s="340" t="s">
        <v>262</v>
      </c>
      <c r="L29" s="341">
        <v>70568</v>
      </c>
      <c r="M29" s="341">
        <v>43743</v>
      </c>
    </row>
    <row r="30" spans="1:13" ht="16.5">
      <c r="A30" s="202"/>
      <c r="B30" s="294" t="str">
        <f t="shared" si="3"/>
        <v>091</v>
      </c>
      <c r="C30" s="301" t="str">
        <f t="shared" si="3"/>
        <v>Margarine And Shortening</v>
      </c>
      <c r="D30" s="295">
        <f t="shared" si="3"/>
        <v>981713</v>
      </c>
      <c r="E30" s="296">
        <f t="shared" si="3"/>
        <v>988056</v>
      </c>
      <c r="F30" s="209"/>
      <c r="G30" s="221"/>
      <c r="H30" s="340" t="s">
        <v>239</v>
      </c>
      <c r="I30" s="340" t="s">
        <v>240</v>
      </c>
      <c r="J30" s="340" t="s">
        <v>366</v>
      </c>
      <c r="K30" s="340" t="s">
        <v>367</v>
      </c>
      <c r="L30" s="341">
        <v>96694</v>
      </c>
      <c r="M30" s="341">
        <v>200332</v>
      </c>
    </row>
    <row r="31" spans="1:13" ht="16.5">
      <c r="A31" s="202"/>
      <c r="B31" s="294" t="str">
        <f t="shared" si="3"/>
        <v>098</v>
      </c>
      <c r="C31" s="301" t="str">
        <f t="shared" si="3"/>
        <v>Edible Products</v>
      </c>
      <c r="D31" s="295">
        <f t="shared" si="3"/>
        <v>70568</v>
      </c>
      <c r="E31" s="296">
        <f t="shared" si="3"/>
        <v>43743</v>
      </c>
      <c r="F31" s="209"/>
      <c r="G31" s="221"/>
      <c r="H31" s="340" t="s">
        <v>239</v>
      </c>
      <c r="I31" s="340" t="s">
        <v>240</v>
      </c>
      <c r="J31" s="340" t="s">
        <v>340</v>
      </c>
      <c r="K31" s="340" t="s">
        <v>341</v>
      </c>
      <c r="L31" s="341">
        <v>723296</v>
      </c>
      <c r="M31" s="341">
        <v>789253</v>
      </c>
    </row>
    <row r="32" spans="1:13" ht="16.5">
      <c r="A32" s="211" t="str">
        <f>I26</f>
        <v>TRINIDAD &amp; TOB.</v>
      </c>
      <c r="B32" s="294" t="str">
        <f t="shared" si="3"/>
        <v>421</v>
      </c>
      <c r="C32" s="301" t="str">
        <f t="shared" si="3"/>
        <v>Fixed Vegetable Oils And Fat, Soft</v>
      </c>
      <c r="D32" s="295">
        <f t="shared" si="3"/>
        <v>96694</v>
      </c>
      <c r="E32" s="296">
        <f t="shared" si="3"/>
        <v>200332</v>
      </c>
      <c r="F32" s="209"/>
      <c r="G32" s="221"/>
      <c r="H32" s="340" t="s">
        <v>239</v>
      </c>
      <c r="I32" s="340" t="s">
        <v>240</v>
      </c>
      <c r="J32" s="340" t="s">
        <v>105</v>
      </c>
      <c r="K32" s="340" t="s">
        <v>342</v>
      </c>
      <c r="L32" s="341">
        <v>517797</v>
      </c>
      <c r="M32" s="341">
        <v>259602</v>
      </c>
    </row>
    <row r="33" spans="1:13" ht="16.5">
      <c r="A33" s="202"/>
      <c r="B33" s="294" t="str">
        <f t="shared" si="3"/>
        <v>542</v>
      </c>
      <c r="C33" s="301" t="str">
        <f t="shared" si="3"/>
        <v>Medicaments Including Vet. Med.</v>
      </c>
      <c r="D33" s="295">
        <f t="shared" si="3"/>
        <v>723296</v>
      </c>
      <c r="E33" s="296">
        <f t="shared" si="3"/>
        <v>789253</v>
      </c>
      <c r="F33" s="209"/>
      <c r="G33" s="221"/>
      <c r="H33" s="340" t="s">
        <v>239</v>
      </c>
      <c r="I33" s="340" t="s">
        <v>240</v>
      </c>
      <c r="J33" s="340" t="s">
        <v>265</v>
      </c>
      <c r="K33" s="340" t="s">
        <v>266</v>
      </c>
      <c r="L33" s="341">
        <v>71998</v>
      </c>
      <c r="M33" s="341">
        <v>47302</v>
      </c>
    </row>
    <row r="34" spans="1:13" ht="16.5">
      <c r="A34" s="202"/>
      <c r="B34" s="294" t="str">
        <f t="shared" si="3"/>
        <v>591</v>
      </c>
      <c r="C34" s="301" t="str">
        <f t="shared" si="3"/>
        <v>Disinfectants,Insecticides</v>
      </c>
      <c r="D34" s="295">
        <f t="shared" si="3"/>
        <v>517797</v>
      </c>
      <c r="E34" s="296">
        <f t="shared" si="3"/>
        <v>259602</v>
      </c>
      <c r="F34" s="209"/>
      <c r="G34" s="221"/>
      <c r="H34" s="340" t="s">
        <v>239</v>
      </c>
      <c r="I34" s="340" t="s">
        <v>240</v>
      </c>
      <c r="J34" s="340" t="s">
        <v>343</v>
      </c>
      <c r="K34" s="340" t="s">
        <v>344</v>
      </c>
      <c r="L34" s="341">
        <v>597788</v>
      </c>
      <c r="M34" s="341">
        <v>16</v>
      </c>
    </row>
    <row r="35" spans="1:13" ht="16.5">
      <c r="A35" s="202"/>
      <c r="B35" s="294" t="str">
        <f t="shared" si="3"/>
        <v>642</v>
      </c>
      <c r="C35" s="301" t="str">
        <f t="shared" si="3"/>
        <v>Articles Of Paper</v>
      </c>
      <c r="D35" s="295">
        <f t="shared" si="3"/>
        <v>71998</v>
      </c>
      <c r="E35" s="296">
        <f t="shared" si="3"/>
        <v>47302</v>
      </c>
      <c r="F35" s="209"/>
      <c r="G35" s="221"/>
      <c r="H35" s="340" t="s">
        <v>239</v>
      </c>
      <c r="I35" s="340" t="s">
        <v>240</v>
      </c>
      <c r="J35" s="340" t="s">
        <v>347</v>
      </c>
      <c r="K35" s="340" t="s">
        <v>348</v>
      </c>
      <c r="L35" s="341">
        <v>195751</v>
      </c>
      <c r="M35" s="341">
        <v>128534</v>
      </c>
    </row>
    <row r="36" spans="1:13" ht="16.5">
      <c r="A36" s="202"/>
      <c r="B36" s="294" t="str">
        <f t="shared" si="3"/>
        <v>692</v>
      </c>
      <c r="C36" s="301" t="str">
        <f t="shared" si="3"/>
        <v>Metal Containers</v>
      </c>
      <c r="D36" s="295">
        <f t="shared" si="3"/>
        <v>597788</v>
      </c>
      <c r="E36" s="296">
        <f t="shared" si="3"/>
        <v>16</v>
      </c>
      <c r="F36" s="209"/>
      <c r="G36" s="221"/>
      <c r="H36" s="340" t="s">
        <v>230</v>
      </c>
      <c r="I36" s="340" t="s">
        <v>72</v>
      </c>
      <c r="J36" s="340" t="s">
        <v>310</v>
      </c>
      <c r="K36" s="340" t="s">
        <v>311</v>
      </c>
      <c r="L36" s="341">
        <v>62116</v>
      </c>
      <c r="M36" s="341">
        <v>39299</v>
      </c>
    </row>
    <row r="37" spans="1:13" ht="16.5">
      <c r="A37" s="202"/>
      <c r="B37" s="294" t="str">
        <f t="shared" si="3"/>
        <v>892</v>
      </c>
      <c r="C37" s="301" t="str">
        <f t="shared" si="3"/>
        <v>Printed Matter</v>
      </c>
      <c r="D37" s="295">
        <f t="shared" si="3"/>
        <v>195751</v>
      </c>
      <c r="E37" s="296">
        <f t="shared" si="3"/>
        <v>128534</v>
      </c>
      <c r="F37" s="209"/>
      <c r="G37" s="221"/>
      <c r="H37" s="340" t="s">
        <v>230</v>
      </c>
      <c r="I37" s="340" t="s">
        <v>72</v>
      </c>
      <c r="J37" s="340" t="s">
        <v>368</v>
      </c>
      <c r="K37" s="340" t="s">
        <v>369</v>
      </c>
      <c r="L37" s="341">
        <v>172266</v>
      </c>
      <c r="M37" s="341">
        <v>273395</v>
      </c>
    </row>
    <row r="38" spans="1:13" ht="16.5">
      <c r="A38" s="202"/>
      <c r="B38" s="213"/>
      <c r="C38" s="209"/>
      <c r="D38" s="222"/>
      <c r="E38" s="223"/>
      <c r="F38" s="209"/>
      <c r="G38" s="221"/>
      <c r="H38" s="340" t="s">
        <v>230</v>
      </c>
      <c r="I38" s="340" t="s">
        <v>72</v>
      </c>
      <c r="J38" s="340" t="s">
        <v>280</v>
      </c>
      <c r="K38" s="340" t="s">
        <v>281</v>
      </c>
      <c r="L38" s="341">
        <v>207100</v>
      </c>
      <c r="M38" s="341">
        <v>118820</v>
      </c>
    </row>
    <row r="39" spans="1:13" ht="16.5">
      <c r="A39" s="82"/>
      <c r="B39" s="294" t="str">
        <f>J36</f>
        <v>022</v>
      </c>
      <c r="C39" s="301" t="str">
        <f>K36</f>
        <v>Milk And Cream</v>
      </c>
      <c r="D39" s="295">
        <f>L36</f>
        <v>62116</v>
      </c>
      <c r="E39" s="296">
        <f>M36</f>
        <v>39299</v>
      </c>
      <c r="F39" s="203"/>
      <c r="G39" s="204"/>
      <c r="H39" s="340" t="s">
        <v>230</v>
      </c>
      <c r="I39" s="340" t="s">
        <v>72</v>
      </c>
      <c r="J39" s="340" t="s">
        <v>363</v>
      </c>
      <c r="K39" s="340" t="s">
        <v>364</v>
      </c>
      <c r="L39" s="341">
        <v>59408</v>
      </c>
      <c r="M39" s="341">
        <v>109707</v>
      </c>
    </row>
    <row r="40" spans="1:13" ht="16.5">
      <c r="A40" s="224"/>
      <c r="B40" s="294" t="str">
        <f aca="true" t="shared" si="4" ref="B40:E48">J37</f>
        <v>046</v>
      </c>
      <c r="C40" s="301" t="str">
        <f t="shared" si="4"/>
        <v>Meals Flour, Wheat, Meslin</v>
      </c>
      <c r="D40" s="295">
        <f t="shared" si="4"/>
        <v>172266</v>
      </c>
      <c r="E40" s="296">
        <f t="shared" si="4"/>
        <v>273395</v>
      </c>
      <c r="F40" s="203"/>
      <c r="G40" s="204"/>
      <c r="H40" s="340" t="s">
        <v>230</v>
      </c>
      <c r="I40" s="340" t="s">
        <v>72</v>
      </c>
      <c r="J40" s="340" t="s">
        <v>99</v>
      </c>
      <c r="K40" s="340" t="s">
        <v>303</v>
      </c>
      <c r="L40" s="341">
        <v>183582</v>
      </c>
      <c r="M40" s="341">
        <v>536758</v>
      </c>
    </row>
    <row r="41" spans="1:13" ht="16.5">
      <c r="A41" s="225"/>
      <c r="B41" s="294" t="str">
        <f t="shared" si="4"/>
        <v>048</v>
      </c>
      <c r="C41" s="301" t="str">
        <f t="shared" si="4"/>
        <v>Cereal, Flour, Starch</v>
      </c>
      <c r="D41" s="295">
        <f t="shared" si="4"/>
        <v>207100</v>
      </c>
      <c r="E41" s="296">
        <f t="shared" si="4"/>
        <v>118820</v>
      </c>
      <c r="F41" s="203"/>
      <c r="G41" s="204"/>
      <c r="H41" s="340" t="s">
        <v>230</v>
      </c>
      <c r="I41" s="340" t="s">
        <v>72</v>
      </c>
      <c r="J41" s="340" t="s">
        <v>105</v>
      </c>
      <c r="K41" s="340" t="s">
        <v>342</v>
      </c>
      <c r="L41" s="341">
        <v>66614</v>
      </c>
      <c r="M41" s="341">
        <v>85575</v>
      </c>
    </row>
    <row r="42" spans="1:13" ht="16.5">
      <c r="A42" s="225"/>
      <c r="B42" s="294" t="str">
        <f t="shared" si="4"/>
        <v>059</v>
      </c>
      <c r="C42" s="301" t="str">
        <f t="shared" si="4"/>
        <v>Fruit Juices</v>
      </c>
      <c r="D42" s="295">
        <f t="shared" si="4"/>
        <v>59408</v>
      </c>
      <c r="E42" s="296">
        <f t="shared" si="4"/>
        <v>109707</v>
      </c>
      <c r="F42" s="203"/>
      <c r="G42" s="204"/>
      <c r="H42" s="340" t="s">
        <v>230</v>
      </c>
      <c r="I42" s="340" t="s">
        <v>72</v>
      </c>
      <c r="J42" s="340" t="s">
        <v>265</v>
      </c>
      <c r="K42" s="340" t="s">
        <v>266</v>
      </c>
      <c r="L42" s="341">
        <v>84957</v>
      </c>
      <c r="M42" s="341">
        <v>191512</v>
      </c>
    </row>
    <row r="43" spans="1:13" ht="16.5">
      <c r="A43" s="211" t="str">
        <f>I36</f>
        <v>GUYANA</v>
      </c>
      <c r="B43" s="294" t="str">
        <f t="shared" si="4"/>
        <v>533</v>
      </c>
      <c r="C43" s="301" t="str">
        <f t="shared" si="4"/>
        <v>Pigments, Paints, Varnishes</v>
      </c>
      <c r="D43" s="295">
        <f t="shared" si="4"/>
        <v>183582</v>
      </c>
      <c r="E43" s="296">
        <f t="shared" si="4"/>
        <v>536758</v>
      </c>
      <c r="F43" s="203"/>
      <c r="G43" s="204"/>
      <c r="H43" s="340" t="s">
        <v>230</v>
      </c>
      <c r="I43" s="340" t="s">
        <v>72</v>
      </c>
      <c r="J43" s="340" t="s">
        <v>370</v>
      </c>
      <c r="K43" s="340" t="s">
        <v>371</v>
      </c>
      <c r="L43" s="341">
        <v>2443176</v>
      </c>
      <c r="M43" s="341">
        <v>3178996</v>
      </c>
    </row>
    <row r="44" spans="1:13" ht="16.5">
      <c r="A44" s="225"/>
      <c r="B44" s="294" t="str">
        <f t="shared" si="4"/>
        <v>591</v>
      </c>
      <c r="C44" s="301" t="str">
        <f t="shared" si="4"/>
        <v>Disinfectants,Insecticides</v>
      </c>
      <c r="D44" s="295">
        <f t="shared" si="4"/>
        <v>66614</v>
      </c>
      <c r="E44" s="296">
        <f t="shared" si="4"/>
        <v>85575</v>
      </c>
      <c r="F44" s="203"/>
      <c r="G44" s="204"/>
      <c r="H44" s="340" t="s">
        <v>230</v>
      </c>
      <c r="I44" s="340" t="s">
        <v>72</v>
      </c>
      <c r="J44" s="340" t="s">
        <v>372</v>
      </c>
      <c r="K44" s="340" t="s">
        <v>373</v>
      </c>
      <c r="L44" s="341">
        <v>62950</v>
      </c>
      <c r="M44" s="341">
        <v>0</v>
      </c>
    </row>
    <row r="45" spans="1:13" ht="16.5">
      <c r="A45" s="225"/>
      <c r="B45" s="294" t="str">
        <f t="shared" si="4"/>
        <v>642</v>
      </c>
      <c r="C45" s="301" t="str">
        <f t="shared" si="4"/>
        <v>Articles Of Paper</v>
      </c>
      <c r="D45" s="295">
        <f t="shared" si="4"/>
        <v>84957</v>
      </c>
      <c r="E45" s="296">
        <f t="shared" si="4"/>
        <v>191512</v>
      </c>
      <c r="F45" s="203"/>
      <c r="G45" s="204"/>
      <c r="H45" s="340" t="s">
        <v>230</v>
      </c>
      <c r="I45" s="340" t="s">
        <v>72</v>
      </c>
      <c r="J45" s="340" t="s">
        <v>347</v>
      </c>
      <c r="K45" s="340" t="s">
        <v>348</v>
      </c>
      <c r="L45" s="341">
        <v>71248</v>
      </c>
      <c r="M45" s="341">
        <v>165265</v>
      </c>
    </row>
    <row r="46" spans="1:13" ht="16.5">
      <c r="A46" s="225"/>
      <c r="B46" s="294" t="str">
        <f t="shared" si="4"/>
        <v>661</v>
      </c>
      <c r="C46" s="301" t="str">
        <f t="shared" si="4"/>
        <v>Lime, Cement</v>
      </c>
      <c r="D46" s="295">
        <f t="shared" si="4"/>
        <v>2443176</v>
      </c>
      <c r="E46" s="296">
        <f t="shared" si="4"/>
        <v>3178996</v>
      </c>
      <c r="F46" s="209"/>
      <c r="G46" s="221"/>
      <c r="H46" s="340" t="s">
        <v>209</v>
      </c>
      <c r="I46" s="340" t="s">
        <v>39</v>
      </c>
      <c r="J46" s="340" t="s">
        <v>280</v>
      </c>
      <c r="K46" s="340" t="s">
        <v>281</v>
      </c>
      <c r="L46" s="341">
        <v>37030</v>
      </c>
      <c r="M46" s="341">
        <v>72355</v>
      </c>
    </row>
    <row r="47" spans="1:13" ht="16.5">
      <c r="A47" s="225"/>
      <c r="B47" s="294" t="str">
        <f t="shared" si="4"/>
        <v>741</v>
      </c>
      <c r="C47" s="301" t="str">
        <f t="shared" si="4"/>
        <v>Heating Cooling Equipment</v>
      </c>
      <c r="D47" s="295">
        <f t="shared" si="4"/>
        <v>62950</v>
      </c>
      <c r="E47" s="296">
        <f t="shared" si="4"/>
        <v>0</v>
      </c>
      <c r="F47" s="228"/>
      <c r="G47" s="227"/>
      <c r="H47" s="340" t="s">
        <v>209</v>
      </c>
      <c r="I47" s="340" t="s">
        <v>39</v>
      </c>
      <c r="J47" s="340" t="s">
        <v>316</v>
      </c>
      <c r="K47" s="340" t="s">
        <v>317</v>
      </c>
      <c r="L47" s="341">
        <v>1388361</v>
      </c>
      <c r="M47" s="341">
        <v>1284830</v>
      </c>
    </row>
    <row r="48" spans="1:13" ht="16.5">
      <c r="A48" s="225"/>
      <c r="B48" s="294" t="str">
        <f t="shared" si="4"/>
        <v>892</v>
      </c>
      <c r="C48" s="301" t="str">
        <f t="shared" si="4"/>
        <v>Printed Matter</v>
      </c>
      <c r="D48" s="295">
        <f t="shared" si="4"/>
        <v>71248</v>
      </c>
      <c r="E48" s="296">
        <f t="shared" si="4"/>
        <v>165265</v>
      </c>
      <c r="F48" s="229"/>
      <c r="G48" s="195"/>
      <c r="H48" s="340" t="s">
        <v>209</v>
      </c>
      <c r="I48" s="340" t="s">
        <v>39</v>
      </c>
      <c r="J48" s="340" t="s">
        <v>374</v>
      </c>
      <c r="K48" s="340" t="s">
        <v>375</v>
      </c>
      <c r="L48" s="341">
        <v>756000</v>
      </c>
      <c r="M48" s="341">
        <v>684000</v>
      </c>
    </row>
    <row r="49" spans="1:13" ht="16.5">
      <c r="A49" s="225"/>
      <c r="B49" s="213"/>
      <c r="C49" s="230"/>
      <c r="D49" s="231"/>
      <c r="E49" s="232"/>
      <c r="F49" s="229"/>
      <c r="G49" s="233"/>
      <c r="H49" s="340" t="s">
        <v>209</v>
      </c>
      <c r="I49" s="340" t="s">
        <v>39</v>
      </c>
      <c r="J49" s="340" t="s">
        <v>376</v>
      </c>
      <c r="K49" s="340" t="s">
        <v>377</v>
      </c>
      <c r="L49" s="341">
        <v>40000</v>
      </c>
      <c r="M49" s="341">
        <v>30000</v>
      </c>
    </row>
    <row r="50" spans="1:13" ht="16.5">
      <c r="A50" s="82"/>
      <c r="B50" s="294" t="str">
        <f>J46</f>
        <v>048</v>
      </c>
      <c r="C50" s="301" t="str">
        <f>K46</f>
        <v>Cereal, Flour, Starch</v>
      </c>
      <c r="D50" s="295">
        <f>L46</f>
        <v>37030</v>
      </c>
      <c r="E50" s="296">
        <f>M46</f>
        <v>72355</v>
      </c>
      <c r="F50" s="217"/>
      <c r="G50" s="204"/>
      <c r="H50" s="340" t="s">
        <v>209</v>
      </c>
      <c r="I50" s="340" t="s">
        <v>39</v>
      </c>
      <c r="J50" s="340" t="s">
        <v>265</v>
      </c>
      <c r="K50" s="340" t="s">
        <v>266</v>
      </c>
      <c r="L50" s="341">
        <v>280000</v>
      </c>
      <c r="M50" s="341">
        <v>100000</v>
      </c>
    </row>
    <row r="51" spans="1:13" ht="16.5">
      <c r="A51" s="225"/>
      <c r="B51" s="294" t="str">
        <f aca="true" t="shared" si="5" ref="B51:E59">J47</f>
        <v>112</v>
      </c>
      <c r="C51" s="301" t="str">
        <f t="shared" si="5"/>
        <v>Alcoholic Beverages</v>
      </c>
      <c r="D51" s="295">
        <f t="shared" si="5"/>
        <v>1388361</v>
      </c>
      <c r="E51" s="296">
        <f t="shared" si="5"/>
        <v>1284830</v>
      </c>
      <c r="F51" s="217"/>
      <c r="G51" s="204"/>
      <c r="H51" s="340" t="s">
        <v>209</v>
      </c>
      <c r="I51" s="340" t="s">
        <v>39</v>
      </c>
      <c r="J51" s="340" t="s">
        <v>291</v>
      </c>
      <c r="K51" s="340" t="s">
        <v>292</v>
      </c>
      <c r="L51" s="341">
        <v>180000</v>
      </c>
      <c r="M51" s="341">
        <v>0</v>
      </c>
    </row>
    <row r="52" spans="1:13" ht="16.5">
      <c r="A52" s="200"/>
      <c r="B52" s="294" t="str">
        <f t="shared" si="5"/>
        <v>282</v>
      </c>
      <c r="C52" s="301" t="str">
        <f t="shared" si="5"/>
        <v>Ferrous Waste And Scrap</v>
      </c>
      <c r="D52" s="295">
        <f t="shared" si="5"/>
        <v>756000</v>
      </c>
      <c r="E52" s="296">
        <f t="shared" si="5"/>
        <v>684000</v>
      </c>
      <c r="F52" s="217"/>
      <c r="G52" s="204"/>
      <c r="H52" s="340" t="s">
        <v>209</v>
      </c>
      <c r="I52" s="340" t="s">
        <v>39</v>
      </c>
      <c r="J52" s="340" t="s">
        <v>330</v>
      </c>
      <c r="K52" s="340" t="s">
        <v>331</v>
      </c>
      <c r="L52" s="341">
        <v>108000</v>
      </c>
      <c r="M52" s="341">
        <v>72000</v>
      </c>
    </row>
    <row r="53" spans="1:13" ht="16.5">
      <c r="A53" s="200"/>
      <c r="B53" s="294" t="str">
        <f t="shared" si="5"/>
        <v>579</v>
      </c>
      <c r="C53" s="301" t="str">
        <f t="shared" si="5"/>
        <v>Waste Parings, Scraps, Plastic</v>
      </c>
      <c r="D53" s="295">
        <f t="shared" si="5"/>
        <v>40000</v>
      </c>
      <c r="E53" s="296">
        <f t="shared" si="5"/>
        <v>30000</v>
      </c>
      <c r="F53" s="217"/>
      <c r="G53" s="204"/>
      <c r="H53" s="340" t="s">
        <v>209</v>
      </c>
      <c r="I53" s="340" t="s">
        <v>39</v>
      </c>
      <c r="J53" s="340" t="s">
        <v>113</v>
      </c>
      <c r="K53" s="340" t="s">
        <v>275</v>
      </c>
      <c r="L53" s="341">
        <v>21845</v>
      </c>
      <c r="M53" s="341">
        <v>0</v>
      </c>
    </row>
    <row r="54" spans="1:13" ht="16.5">
      <c r="A54" s="211" t="str">
        <f>I46</f>
        <v>CANADA</v>
      </c>
      <c r="B54" s="294" t="str">
        <f t="shared" si="5"/>
        <v>642</v>
      </c>
      <c r="C54" s="301" t="str">
        <f t="shared" si="5"/>
        <v>Articles Of Paper</v>
      </c>
      <c r="D54" s="295">
        <f t="shared" si="5"/>
        <v>280000</v>
      </c>
      <c r="E54" s="296">
        <f t="shared" si="5"/>
        <v>100000</v>
      </c>
      <c r="F54" s="217"/>
      <c r="G54" s="204"/>
      <c r="H54" s="340" t="s">
        <v>209</v>
      </c>
      <c r="I54" s="340" t="s">
        <v>39</v>
      </c>
      <c r="J54" s="340" t="s">
        <v>378</v>
      </c>
      <c r="K54" s="340" t="s">
        <v>379</v>
      </c>
      <c r="L54" s="341">
        <v>16000</v>
      </c>
      <c r="M54" s="341">
        <v>3380</v>
      </c>
    </row>
    <row r="55" spans="1:13" ht="16.5">
      <c r="A55" s="200"/>
      <c r="B55" s="294" t="str">
        <f t="shared" si="5"/>
        <v>699</v>
      </c>
      <c r="C55" s="301" t="str">
        <f t="shared" si="5"/>
        <v>Base Metal Manufactures</v>
      </c>
      <c r="D55" s="295">
        <f t="shared" si="5"/>
        <v>180000</v>
      </c>
      <c r="E55" s="296">
        <f t="shared" si="5"/>
        <v>0</v>
      </c>
      <c r="F55" s="217"/>
      <c r="G55" s="204"/>
      <c r="H55" s="340" t="s">
        <v>209</v>
      </c>
      <c r="I55" s="340" t="s">
        <v>39</v>
      </c>
      <c r="J55" s="340" t="s">
        <v>380</v>
      </c>
      <c r="K55" s="340" t="s">
        <v>381</v>
      </c>
      <c r="L55" s="341">
        <v>16200</v>
      </c>
      <c r="M55" s="341">
        <v>58060</v>
      </c>
    </row>
    <row r="56" spans="1:10" ht="16.5">
      <c r="A56" s="200"/>
      <c r="B56" s="294" t="str">
        <f t="shared" si="5"/>
        <v>778</v>
      </c>
      <c r="C56" s="301" t="str">
        <f t="shared" si="5"/>
        <v>Electrical Machinery &amp; Apparatus</v>
      </c>
      <c r="D56" s="295">
        <f t="shared" si="5"/>
        <v>108000</v>
      </c>
      <c r="E56" s="296">
        <f t="shared" si="5"/>
        <v>72000</v>
      </c>
      <c r="F56" s="217"/>
      <c r="G56" s="204"/>
      <c r="H56" s="194"/>
      <c r="I56" s="195"/>
      <c r="J56" s="195"/>
    </row>
    <row r="57" spans="1:10" ht="16.5">
      <c r="A57" s="200"/>
      <c r="B57" s="294" t="str">
        <f t="shared" si="5"/>
        <v>821</v>
      </c>
      <c r="C57" s="301" t="str">
        <f t="shared" si="5"/>
        <v>Furniture And Parts</v>
      </c>
      <c r="D57" s="295">
        <f t="shared" si="5"/>
        <v>21845</v>
      </c>
      <c r="E57" s="296">
        <f t="shared" si="5"/>
        <v>0</v>
      </c>
      <c r="F57" s="217"/>
      <c r="G57" s="204"/>
      <c r="H57" s="194"/>
      <c r="I57" s="195"/>
      <c r="J57" s="195"/>
    </row>
    <row r="58" spans="1:10" ht="16.5">
      <c r="A58" s="200"/>
      <c r="B58" s="294" t="str">
        <f t="shared" si="5"/>
        <v>896</v>
      </c>
      <c r="C58" s="301" t="str">
        <f t="shared" si="5"/>
        <v>Artwork, Collectors Pieces</v>
      </c>
      <c r="D58" s="295">
        <f t="shared" si="5"/>
        <v>16000</v>
      </c>
      <c r="E58" s="296">
        <f t="shared" si="5"/>
        <v>3380</v>
      </c>
      <c r="F58" s="217"/>
      <c r="G58" s="204"/>
      <c r="H58" s="194"/>
      <c r="I58" s="195"/>
      <c r="J58" s="195"/>
    </row>
    <row r="59" spans="1:10" ht="16.5">
      <c r="A59" s="200"/>
      <c r="B59" s="297" t="str">
        <f t="shared" si="5"/>
        <v>931</v>
      </c>
      <c r="C59" s="302" t="str">
        <f t="shared" si="5"/>
        <v>Special Transactions And Commodities</v>
      </c>
      <c r="D59" s="298">
        <f t="shared" si="5"/>
        <v>16200</v>
      </c>
      <c r="E59" s="299">
        <f t="shared" si="5"/>
        <v>58060</v>
      </c>
      <c r="F59" s="217"/>
      <c r="G59" s="204"/>
      <c r="H59" s="194"/>
      <c r="I59" s="195"/>
      <c r="J59" s="195"/>
    </row>
    <row r="60" spans="1:10" ht="16.5">
      <c r="A60" s="82"/>
      <c r="B60" s="263"/>
      <c r="C60" s="206"/>
      <c r="D60" s="207"/>
      <c r="E60" s="207"/>
      <c r="F60" s="240"/>
      <c r="G60" s="190"/>
      <c r="H60" s="194"/>
      <c r="I60" s="195"/>
      <c r="J60" s="195"/>
    </row>
    <row r="61" spans="1:10" ht="16.5">
      <c r="A61" s="227"/>
      <c r="B61" s="234"/>
      <c r="C61" s="227"/>
      <c r="D61" s="264"/>
      <c r="E61" s="264"/>
      <c r="F61" s="235"/>
      <c r="G61" s="190"/>
      <c r="H61" s="194"/>
      <c r="I61" s="195"/>
      <c r="J61" s="195"/>
    </row>
    <row r="62" spans="1:10" ht="16.5">
      <c r="A62" s="195"/>
      <c r="B62" s="234"/>
      <c r="C62" s="195"/>
      <c r="D62" s="265"/>
      <c r="E62" s="265"/>
      <c r="F62" s="235"/>
      <c r="G62" s="190"/>
      <c r="H62" s="194"/>
      <c r="I62" s="195"/>
      <c r="J62" s="195"/>
    </row>
    <row r="63" spans="1:10" ht="16.5">
      <c r="A63" s="195"/>
      <c r="B63" s="234"/>
      <c r="C63" s="195"/>
      <c r="D63" s="265"/>
      <c r="E63" s="265"/>
      <c r="F63" s="235"/>
      <c r="G63" s="190"/>
      <c r="H63" s="194"/>
      <c r="I63" s="195"/>
      <c r="J63" s="195"/>
    </row>
    <row r="64" spans="4:10" ht="12.75">
      <c r="D64" s="266"/>
      <c r="E64" s="265"/>
      <c r="F64" s="235"/>
      <c r="G64" s="190"/>
      <c r="H64" s="194"/>
      <c r="I64" s="195"/>
      <c r="J64" s="195"/>
    </row>
    <row r="65" spans="4:10" ht="12.75">
      <c r="D65" s="266"/>
      <c r="E65" s="265"/>
      <c r="F65" s="235"/>
      <c r="G65" s="190"/>
      <c r="H65" s="194"/>
      <c r="I65" s="195"/>
      <c r="J65" s="195"/>
    </row>
    <row r="66" spans="5:10" ht="12.75">
      <c r="E66" s="195"/>
      <c r="F66" s="235"/>
      <c r="G66" s="190"/>
      <c r="H66" s="194"/>
      <c r="I66" s="195"/>
      <c r="J66" s="195"/>
    </row>
    <row r="67" spans="5:10" ht="12.75">
      <c r="E67" s="233"/>
      <c r="F67" s="235"/>
      <c r="G67" s="190"/>
      <c r="H67" s="194"/>
      <c r="I67" s="195"/>
      <c r="J67" s="195"/>
    </row>
    <row r="68" spans="5:10" ht="12.75">
      <c r="E68" s="190"/>
      <c r="F68" s="240"/>
      <c r="G68" s="190"/>
      <c r="H68" s="194"/>
      <c r="I68" s="195"/>
      <c r="J68" s="195"/>
    </row>
    <row r="69" spans="5:10" ht="12.75">
      <c r="E69" s="226"/>
      <c r="F69" s="244"/>
      <c r="G69" s="227"/>
      <c r="H69" s="195"/>
      <c r="I69" s="195"/>
      <c r="J69" s="195"/>
    </row>
    <row r="70" spans="5:10" ht="12.75">
      <c r="E70" s="194"/>
      <c r="F70" s="244"/>
      <c r="G70" s="195"/>
      <c r="H70" s="195"/>
      <c r="I70" s="195"/>
      <c r="J70" s="195"/>
    </row>
    <row r="71" spans="5:10" ht="12.75">
      <c r="E71" s="194"/>
      <c r="F71" s="244"/>
      <c r="G71" s="195"/>
      <c r="H71" s="195"/>
      <c r="I71" s="195"/>
      <c r="J71" s="195"/>
    </row>
    <row r="72" spans="5:10" ht="12.75">
      <c r="E72" s="194"/>
      <c r="F72" s="244"/>
      <c r="G72" s="195"/>
      <c r="H72" s="195"/>
      <c r="I72" s="195"/>
      <c r="J72" s="195"/>
    </row>
    <row r="73" spans="5:10" ht="12.75">
      <c r="E73" s="194"/>
      <c r="F73" s="244"/>
      <c r="G73" s="195"/>
      <c r="H73" s="195"/>
      <c r="I73" s="195"/>
      <c r="J73" s="195"/>
    </row>
    <row r="74" spans="5:10" ht="12.75">
      <c r="E74" s="194"/>
      <c r="F74" s="244"/>
      <c r="G74" s="195"/>
      <c r="H74" s="195"/>
      <c r="I74" s="195"/>
      <c r="J74" s="195"/>
    </row>
    <row r="75" spans="5:10" ht="12.75">
      <c r="E75" s="194"/>
      <c r="F75" s="244"/>
      <c r="G75" s="195"/>
      <c r="H75" s="195"/>
      <c r="I75" s="195"/>
      <c r="J75" s="195"/>
    </row>
    <row r="76" spans="5:10" ht="12.75">
      <c r="E76" s="194"/>
      <c r="F76" s="244"/>
      <c r="G76" s="195"/>
      <c r="H76" s="195"/>
      <c r="I76" s="195"/>
      <c r="J76" s="195"/>
    </row>
    <row r="77" spans="5:10" ht="12.75">
      <c r="E77" s="194"/>
      <c r="F77" s="244"/>
      <c r="G77" s="195"/>
      <c r="H77" s="195"/>
      <c r="I77" s="195"/>
      <c r="J77" s="195"/>
    </row>
    <row r="78" spans="5:10" ht="12.75">
      <c r="E78" s="194"/>
      <c r="F78" s="244"/>
      <c r="G78" s="195"/>
      <c r="H78" s="195"/>
      <c r="I78" s="195"/>
      <c r="J78" s="195"/>
    </row>
    <row r="79" spans="5:10" ht="12.75">
      <c r="E79" s="194"/>
      <c r="F79" s="244"/>
      <c r="G79" s="195"/>
      <c r="H79" s="195"/>
      <c r="I79" s="195"/>
      <c r="J79" s="195"/>
    </row>
    <row r="80" spans="5:10" ht="12.75">
      <c r="E80" s="194"/>
      <c r="F80" s="244"/>
      <c r="G80" s="195"/>
      <c r="H80" s="195"/>
      <c r="I80" s="195"/>
      <c r="J80" s="195"/>
    </row>
    <row r="81" spans="5:10" ht="12.75">
      <c r="E81" s="194"/>
      <c r="F81" s="244"/>
      <c r="G81" s="195"/>
      <c r="H81" s="195"/>
      <c r="I81" s="195"/>
      <c r="J81" s="195"/>
    </row>
    <row r="82" spans="5:10" ht="12.75">
      <c r="E82" s="194"/>
      <c r="F82" s="244"/>
      <c r="G82" s="195"/>
      <c r="H82" s="195"/>
      <c r="I82" s="195"/>
      <c r="J82" s="195"/>
    </row>
    <row r="83" spans="5:10" ht="12.75">
      <c r="E83" s="194"/>
      <c r="F83" s="244"/>
      <c r="G83" s="195"/>
      <c r="H83" s="195"/>
      <c r="I83" s="195"/>
      <c r="J83" s="195"/>
    </row>
    <row r="84" spans="5:10" ht="12.75">
      <c r="E84" s="194"/>
      <c r="F84" s="244"/>
      <c r="G84" s="195"/>
      <c r="H84" s="195"/>
      <c r="I84" s="195"/>
      <c r="J84" s="195"/>
    </row>
    <row r="85" spans="5:10" ht="12.75">
      <c r="E85" s="194"/>
      <c r="F85" s="244"/>
      <c r="G85" s="195"/>
      <c r="H85" s="195"/>
      <c r="I85" s="195"/>
      <c r="J85" s="195"/>
    </row>
    <row r="86" spans="5:10" ht="12.75">
      <c r="E86" s="194"/>
      <c r="F86" s="244"/>
      <c r="G86" s="195"/>
      <c r="H86" s="195"/>
      <c r="I86" s="195"/>
      <c r="J86" s="195"/>
    </row>
    <row r="87" spans="5:10" ht="12.75">
      <c r="E87" s="194"/>
      <c r="F87" s="244"/>
      <c r="G87" s="195"/>
      <c r="H87" s="195"/>
      <c r="I87" s="195"/>
      <c r="J87" s="195"/>
    </row>
    <row r="88" spans="5:10" ht="12.75">
      <c r="E88" s="194"/>
      <c r="F88" s="244"/>
      <c r="G88" s="195"/>
      <c r="H88" s="195"/>
      <c r="I88" s="195"/>
      <c r="J88" s="195"/>
    </row>
    <row r="89" spans="5:10" ht="12.75">
      <c r="E89" s="194"/>
      <c r="F89" s="244"/>
      <c r="G89" s="195"/>
      <c r="H89" s="195"/>
      <c r="I89" s="195"/>
      <c r="J89" s="195"/>
    </row>
    <row r="90" spans="5:10" ht="12.75">
      <c r="E90" s="194"/>
      <c r="F90" s="244"/>
      <c r="G90" s="195"/>
      <c r="H90" s="195"/>
      <c r="I90" s="195"/>
      <c r="J90" s="195"/>
    </row>
    <row r="91" spans="5:10" ht="12.75">
      <c r="E91" s="194"/>
      <c r="F91" s="244"/>
      <c r="G91" s="195"/>
      <c r="H91" s="195"/>
      <c r="I91" s="195"/>
      <c r="J91" s="195"/>
    </row>
    <row r="92" spans="5:10" ht="12.75">
      <c r="E92" s="194"/>
      <c r="F92" s="244"/>
      <c r="G92" s="195"/>
      <c r="H92" s="195"/>
      <c r="I92" s="195"/>
      <c r="J92" s="195"/>
    </row>
    <row r="93" spans="5:10" ht="12.75">
      <c r="E93" s="194"/>
      <c r="F93" s="244"/>
      <c r="G93" s="195"/>
      <c r="H93" s="195"/>
      <c r="I93" s="195"/>
      <c r="J93" s="195"/>
    </row>
    <row r="94" spans="5:10" ht="12.75">
      <c r="E94" s="194"/>
      <c r="F94" s="244"/>
      <c r="G94" s="195"/>
      <c r="H94" s="195"/>
      <c r="I94" s="195"/>
      <c r="J94" s="195"/>
    </row>
    <row r="95" spans="5:10" ht="12.75">
      <c r="E95" s="194"/>
      <c r="F95" s="244"/>
      <c r="G95" s="195"/>
      <c r="H95" s="195"/>
      <c r="I95" s="195"/>
      <c r="J95" s="195"/>
    </row>
    <row r="96" spans="5:10" ht="12.75">
      <c r="E96" s="194"/>
      <c r="F96" s="244"/>
      <c r="G96" s="195"/>
      <c r="H96" s="195"/>
      <c r="I96" s="195"/>
      <c r="J96" s="195"/>
    </row>
    <row r="97" spans="5:10" ht="12.75">
      <c r="E97" s="194"/>
      <c r="F97" s="244"/>
      <c r="G97" s="195"/>
      <c r="H97" s="195"/>
      <c r="I97" s="195"/>
      <c r="J97" s="195"/>
    </row>
    <row r="98" spans="5:10" ht="12.75">
      <c r="E98" s="194"/>
      <c r="F98" s="244"/>
      <c r="G98" s="195"/>
      <c r="H98" s="195"/>
      <c r="I98" s="195"/>
      <c r="J98" s="195"/>
    </row>
    <row r="99" spans="5:10" ht="12.75">
      <c r="E99" s="194"/>
      <c r="F99" s="244"/>
      <c r="G99" s="195"/>
      <c r="H99" s="195"/>
      <c r="I99" s="195"/>
      <c r="J99" s="195"/>
    </row>
    <row r="100" spans="5:10" ht="12.75">
      <c r="E100" s="194"/>
      <c r="F100" s="244"/>
      <c r="G100" s="195"/>
      <c r="H100" s="195"/>
      <c r="I100" s="195"/>
      <c r="J100" s="195"/>
    </row>
    <row r="101" spans="5:10" ht="12.75">
      <c r="E101" s="194"/>
      <c r="F101" s="244"/>
      <c r="G101" s="195"/>
      <c r="H101" s="195"/>
      <c r="I101" s="195"/>
      <c r="J101" s="195"/>
    </row>
    <row r="102" spans="5:10" ht="12.75">
      <c r="E102" s="194"/>
      <c r="F102" s="244"/>
      <c r="G102" s="195"/>
      <c r="H102" s="195"/>
      <c r="I102" s="195"/>
      <c r="J102" s="195"/>
    </row>
    <row r="103" spans="5:10" ht="12.75">
      <c r="E103" s="194"/>
      <c r="F103" s="244"/>
      <c r="G103" s="195"/>
      <c r="H103" s="195"/>
      <c r="I103" s="195"/>
      <c r="J103" s="195"/>
    </row>
    <row r="104" spans="5:10" ht="12.75">
      <c r="E104" s="194"/>
      <c r="F104" s="244"/>
      <c r="G104" s="195"/>
      <c r="H104" s="195"/>
      <c r="I104" s="195"/>
      <c r="J104" s="195"/>
    </row>
    <row r="105" spans="5:10" ht="12.75">
      <c r="E105" s="194"/>
      <c r="F105" s="244"/>
      <c r="G105" s="195"/>
      <c r="H105" s="195"/>
      <c r="I105" s="195"/>
      <c r="J105" s="195"/>
    </row>
    <row r="106" spans="5:10" ht="12.75">
      <c r="E106" s="194"/>
      <c r="F106" s="244"/>
      <c r="G106" s="195"/>
      <c r="H106" s="195"/>
      <c r="I106" s="195"/>
      <c r="J106" s="195"/>
    </row>
    <row r="107" spans="5:10" ht="12.75">
      <c r="E107" s="194"/>
      <c r="F107" s="244"/>
      <c r="G107" s="195"/>
      <c r="H107" s="195"/>
      <c r="I107" s="195"/>
      <c r="J107" s="195"/>
    </row>
    <row r="108" spans="5:10" ht="12.75">
      <c r="E108" s="194"/>
      <c r="F108" s="244"/>
      <c r="G108" s="195"/>
      <c r="H108" s="195"/>
      <c r="I108" s="195"/>
      <c r="J108" s="195"/>
    </row>
    <row r="109" spans="5:10" ht="12.75">
      <c r="E109" s="194"/>
      <c r="F109" s="244"/>
      <c r="G109" s="195"/>
      <c r="H109" s="195"/>
      <c r="I109" s="195"/>
      <c r="J109" s="195"/>
    </row>
    <row r="110" spans="5:10" ht="12.75">
      <c r="E110" s="194"/>
      <c r="F110" s="244"/>
      <c r="G110" s="195"/>
      <c r="H110" s="195"/>
      <c r="I110" s="195"/>
      <c r="J110" s="195"/>
    </row>
    <row r="111" spans="5:10" ht="12.75">
      <c r="E111" s="194"/>
      <c r="F111" s="244"/>
      <c r="G111" s="195"/>
      <c r="H111" s="195"/>
      <c r="I111" s="195"/>
      <c r="J111" s="195"/>
    </row>
    <row r="112" spans="5:10" ht="12.75">
      <c r="E112" s="194"/>
      <c r="F112" s="244"/>
      <c r="G112" s="195"/>
      <c r="H112" s="195"/>
      <c r="I112" s="195"/>
      <c r="J112" s="195"/>
    </row>
    <row r="113" spans="5:10" ht="12.75">
      <c r="E113" s="194"/>
      <c r="F113" s="244"/>
      <c r="G113" s="195"/>
      <c r="H113" s="195"/>
      <c r="I113" s="195"/>
      <c r="J113" s="195"/>
    </row>
    <row r="114" spans="5:10" ht="12.75">
      <c r="E114" s="194"/>
      <c r="F114" s="244"/>
      <c r="G114" s="195"/>
      <c r="H114" s="195"/>
      <c r="I114" s="195"/>
      <c r="J114" s="195"/>
    </row>
    <row r="115" spans="5:10" ht="12.75">
      <c r="E115" s="194"/>
      <c r="F115" s="244"/>
      <c r="G115" s="195"/>
      <c r="H115" s="195"/>
      <c r="I115" s="195"/>
      <c r="J115" s="195"/>
    </row>
    <row r="116" spans="5:10" ht="12.75">
      <c r="E116" s="194"/>
      <c r="F116" s="244"/>
      <c r="G116" s="195"/>
      <c r="H116" s="195"/>
      <c r="I116" s="195"/>
      <c r="J116" s="195"/>
    </row>
    <row r="117" spans="5:10" ht="12.75">
      <c r="E117" s="194"/>
      <c r="F117" s="244"/>
      <c r="G117" s="195"/>
      <c r="H117" s="195"/>
      <c r="I117" s="195"/>
      <c r="J117" s="195"/>
    </row>
    <row r="118" spans="5:10" ht="12.75">
      <c r="E118" s="194"/>
      <c r="F118" s="244"/>
      <c r="G118" s="195"/>
      <c r="H118" s="195"/>
      <c r="I118" s="195"/>
      <c r="J118" s="195"/>
    </row>
    <row r="119" spans="5:10" ht="12.75">
      <c r="E119" s="194"/>
      <c r="F119" s="244"/>
      <c r="G119" s="195"/>
      <c r="H119" s="195"/>
      <c r="I119" s="195"/>
      <c r="J119" s="195"/>
    </row>
    <row r="120" spans="5:10" ht="12.75">
      <c r="E120" s="194"/>
      <c r="F120" s="244"/>
      <c r="G120" s="195"/>
      <c r="H120" s="195"/>
      <c r="I120" s="195"/>
      <c r="J120" s="195"/>
    </row>
    <row r="121" spans="5:10" ht="12.75">
      <c r="E121" s="194"/>
      <c r="F121" s="244"/>
      <c r="G121" s="195"/>
      <c r="H121" s="195"/>
      <c r="I121" s="195"/>
      <c r="J121" s="195"/>
    </row>
    <row r="122" spans="5:10" ht="12.75">
      <c r="E122" s="194"/>
      <c r="F122" s="244"/>
      <c r="G122" s="195"/>
      <c r="H122" s="195"/>
      <c r="I122" s="195"/>
      <c r="J122" s="195"/>
    </row>
    <row r="123" spans="5:10" ht="12.75">
      <c r="E123" s="194"/>
      <c r="F123" s="244"/>
      <c r="G123" s="195"/>
      <c r="H123" s="195"/>
      <c r="I123" s="195"/>
      <c r="J123" s="195"/>
    </row>
    <row r="124" spans="5:10" ht="12.75">
      <c r="E124" s="195"/>
      <c r="F124" s="244"/>
      <c r="G124" s="195"/>
      <c r="H124" s="195"/>
      <c r="I124" s="195"/>
      <c r="J124" s="195"/>
    </row>
    <row r="125" spans="5:10" ht="12.75">
      <c r="E125" s="195"/>
      <c r="F125" s="244"/>
      <c r="G125" s="195"/>
      <c r="H125" s="195"/>
      <c r="I125" s="195"/>
      <c r="J125" s="195"/>
    </row>
    <row r="126" spans="5:10" ht="12.75">
      <c r="E126" s="195"/>
      <c r="F126" s="244"/>
      <c r="G126" s="195"/>
      <c r="H126" s="195"/>
      <c r="I126" s="195"/>
      <c r="J126" s="195"/>
    </row>
    <row r="127" spans="5:10" ht="12.75">
      <c r="E127" s="195"/>
      <c r="F127" s="244"/>
      <c r="G127" s="195"/>
      <c r="H127" s="195"/>
      <c r="I127" s="195"/>
      <c r="J127" s="195"/>
    </row>
    <row r="128" spans="5:10" ht="12.75">
      <c r="E128" s="195"/>
      <c r="F128" s="244"/>
      <c r="G128" s="195"/>
      <c r="H128" s="195"/>
      <c r="I128" s="195"/>
      <c r="J128" s="195"/>
    </row>
    <row r="129" spans="5:10" ht="12.75">
      <c r="E129" s="195"/>
      <c r="F129" s="244"/>
      <c r="G129" s="195"/>
      <c r="H129" s="195"/>
      <c r="I129" s="195"/>
      <c r="J129" s="195"/>
    </row>
    <row r="130" spans="5:10" ht="12.75">
      <c r="E130" s="195"/>
      <c r="F130" s="244"/>
      <c r="G130" s="195"/>
      <c r="H130" s="195"/>
      <c r="I130" s="195"/>
      <c r="J130" s="195"/>
    </row>
    <row r="131" spans="1:10" ht="15">
      <c r="A131" s="191"/>
      <c r="B131" s="4"/>
      <c r="C131" s="192"/>
      <c r="D131" s="193"/>
      <c r="E131" s="194"/>
      <c r="F131" s="244"/>
      <c r="G131" s="195"/>
      <c r="H131" s="195"/>
      <c r="I131" s="195"/>
      <c r="J131" s="195"/>
    </row>
    <row r="132" spans="1:10" ht="15">
      <c r="A132" s="191"/>
      <c r="B132" s="4"/>
      <c r="C132" s="192"/>
      <c r="D132" s="197"/>
      <c r="E132" s="239"/>
      <c r="F132" s="244"/>
      <c r="G132" s="195"/>
      <c r="H132" s="195"/>
      <c r="I132" s="195"/>
      <c r="J132" s="195"/>
    </row>
    <row r="133" spans="1:10" ht="13.5">
      <c r="A133" s="191"/>
      <c r="B133" s="4"/>
      <c r="C133" s="191"/>
      <c r="D133" s="191"/>
      <c r="E133" s="190"/>
      <c r="F133" s="229"/>
      <c r="G133" s="195"/>
      <c r="H133" s="195"/>
      <c r="I133" s="195"/>
      <c r="J133" s="195"/>
    </row>
    <row r="134" spans="1:10" ht="15">
      <c r="A134" s="237"/>
      <c r="B134" s="260"/>
      <c r="C134" s="237"/>
      <c r="D134" s="237"/>
      <c r="E134" s="190"/>
      <c r="F134" s="229"/>
      <c r="G134" s="195"/>
      <c r="H134" s="195"/>
      <c r="I134" s="195"/>
      <c r="J134" s="195"/>
    </row>
    <row r="135" spans="1:10" ht="13.5">
      <c r="A135" s="201"/>
      <c r="B135" s="4"/>
      <c r="C135" s="4"/>
      <c r="D135" s="201"/>
      <c r="E135" s="226"/>
      <c r="F135" s="244"/>
      <c r="G135" s="195"/>
      <c r="H135" s="195"/>
      <c r="I135" s="195"/>
      <c r="J135" s="195"/>
    </row>
    <row r="136" spans="1:10" ht="16.5">
      <c r="A136" s="208"/>
      <c r="B136" s="4"/>
      <c r="C136" s="203"/>
      <c r="D136" s="204"/>
      <c r="E136" s="194"/>
      <c r="F136" s="244"/>
      <c r="G136" s="195"/>
      <c r="H136" s="195"/>
      <c r="I136" s="195"/>
      <c r="J136" s="195"/>
    </row>
    <row r="137" spans="1:10" ht="15.75">
      <c r="A137" s="208"/>
      <c r="B137" s="251"/>
      <c r="C137" s="258"/>
      <c r="D137" s="259"/>
      <c r="E137" s="194"/>
      <c r="F137" s="244"/>
      <c r="G137" s="195"/>
      <c r="H137" s="195"/>
      <c r="I137" s="195"/>
      <c r="J137" s="195"/>
    </row>
    <row r="138" spans="1:10" ht="15.75">
      <c r="A138" s="208"/>
      <c r="B138" s="251"/>
      <c r="C138" s="258"/>
      <c r="D138" s="259"/>
      <c r="E138" s="194"/>
      <c r="F138" s="244"/>
      <c r="G138" s="195"/>
      <c r="H138" s="195"/>
      <c r="I138" s="195"/>
      <c r="J138" s="195"/>
    </row>
    <row r="139" spans="1:10" ht="15.75">
      <c r="A139" s="4"/>
      <c r="B139" s="251"/>
      <c r="C139" s="258"/>
      <c r="D139" s="259"/>
      <c r="E139" s="194"/>
      <c r="F139" s="244"/>
      <c r="G139" s="195"/>
      <c r="H139" s="195"/>
      <c r="I139" s="195"/>
      <c r="J139" s="195"/>
    </row>
    <row r="140" spans="1:10" ht="15.75">
      <c r="A140" s="208"/>
      <c r="B140" s="251"/>
      <c r="C140" s="258"/>
      <c r="D140" s="259"/>
      <c r="E140" s="194"/>
      <c r="F140" s="244"/>
      <c r="G140" s="195"/>
      <c r="H140" s="195"/>
      <c r="I140" s="195"/>
      <c r="J140" s="195"/>
    </row>
    <row r="141" spans="1:10" ht="16.5">
      <c r="A141" s="205"/>
      <c r="B141" s="251"/>
      <c r="C141" s="258"/>
      <c r="D141" s="259"/>
      <c r="E141" s="194"/>
      <c r="F141" s="244"/>
      <c r="G141" s="195"/>
      <c r="H141" s="195"/>
      <c r="I141" s="195"/>
      <c r="J141" s="195"/>
    </row>
    <row r="142" spans="1:10" ht="15.75">
      <c r="A142" s="208"/>
      <c r="B142" s="251"/>
      <c r="C142" s="258"/>
      <c r="D142" s="259"/>
      <c r="E142" s="194"/>
      <c r="F142" s="244"/>
      <c r="G142" s="195"/>
      <c r="H142" s="195"/>
      <c r="I142" s="195"/>
      <c r="J142" s="195"/>
    </row>
    <row r="143" spans="1:10" ht="15.75">
      <c r="A143" s="208"/>
      <c r="B143" s="251"/>
      <c r="C143" s="258"/>
      <c r="D143" s="259"/>
      <c r="E143" s="194"/>
      <c r="F143" s="244"/>
      <c r="G143" s="195"/>
      <c r="H143" s="195"/>
      <c r="I143" s="195"/>
      <c r="J143" s="195"/>
    </row>
    <row r="144" spans="1:10" ht="16.5">
      <c r="A144" s="248"/>
      <c r="B144" s="251"/>
      <c r="C144" s="258"/>
      <c r="D144" s="259"/>
      <c r="E144" s="194"/>
      <c r="F144" s="244"/>
      <c r="G144" s="195"/>
      <c r="H144" s="195"/>
      <c r="I144" s="195"/>
      <c r="J144" s="195"/>
    </row>
    <row r="145" spans="1:10" ht="15.75">
      <c r="A145" s="4"/>
      <c r="B145" s="251"/>
      <c r="C145" s="258"/>
      <c r="D145" s="259"/>
      <c r="E145" s="194"/>
      <c r="F145" s="244"/>
      <c r="G145" s="195"/>
      <c r="H145" s="195"/>
      <c r="I145" s="195"/>
      <c r="J145" s="195"/>
    </row>
    <row r="146" spans="1:10" ht="16.5">
      <c r="A146" s="205"/>
      <c r="B146" s="251"/>
      <c r="C146" s="258"/>
      <c r="D146" s="259"/>
      <c r="E146" s="194"/>
      <c r="F146" s="244"/>
      <c r="G146" s="195"/>
      <c r="H146" s="195"/>
      <c r="I146" s="195"/>
      <c r="J146" s="195"/>
    </row>
    <row r="147" spans="1:10" ht="16.5">
      <c r="A147" s="205"/>
      <c r="B147" s="251"/>
      <c r="C147" s="261"/>
      <c r="D147" s="243"/>
      <c r="E147" s="194"/>
      <c r="F147" s="244"/>
      <c r="G147" s="195"/>
      <c r="H147" s="195"/>
      <c r="I147" s="195"/>
      <c r="J147" s="195"/>
    </row>
    <row r="148" spans="1:10" ht="16.5">
      <c r="A148" s="205"/>
      <c r="B148" s="251"/>
      <c r="C148" s="258"/>
      <c r="D148" s="259"/>
      <c r="E148" s="194"/>
      <c r="F148" s="244"/>
      <c r="G148" s="195"/>
      <c r="H148" s="195"/>
      <c r="I148" s="195"/>
      <c r="J148" s="195"/>
    </row>
    <row r="149" spans="1:10" ht="15.75">
      <c r="A149" s="4"/>
      <c r="B149" s="251"/>
      <c r="C149" s="258"/>
      <c r="D149" s="259"/>
      <c r="E149" s="194"/>
      <c r="F149" s="244"/>
      <c r="G149" s="195"/>
      <c r="H149" s="195"/>
      <c r="I149" s="195"/>
      <c r="J149" s="195"/>
    </row>
    <row r="150" spans="1:10" ht="15.75">
      <c r="A150" s="253"/>
      <c r="B150" s="251"/>
      <c r="C150" s="258"/>
      <c r="D150" s="259"/>
      <c r="E150" s="194"/>
      <c r="F150" s="244"/>
      <c r="G150" s="195"/>
      <c r="H150" s="195"/>
      <c r="I150" s="195"/>
      <c r="J150" s="195"/>
    </row>
    <row r="151" spans="1:10" ht="15.75">
      <c r="A151" s="254"/>
      <c r="B151" s="251"/>
      <c r="C151" s="258"/>
      <c r="D151" s="259"/>
      <c r="E151" s="194"/>
      <c r="F151" s="244"/>
      <c r="G151" s="195"/>
      <c r="H151" s="195"/>
      <c r="I151" s="195"/>
      <c r="J151" s="195"/>
    </row>
    <row r="152" spans="1:10" ht="16.5">
      <c r="A152" s="256"/>
      <c r="B152" s="251"/>
      <c r="C152" s="258"/>
      <c r="D152" s="259"/>
      <c r="E152" s="194"/>
      <c r="F152" s="244"/>
      <c r="G152" s="195"/>
      <c r="H152" s="195"/>
      <c r="I152" s="195"/>
      <c r="J152" s="195"/>
    </row>
    <row r="153" spans="1:10" ht="16.5">
      <c r="A153" s="205"/>
      <c r="B153" s="251"/>
      <c r="C153" s="258"/>
      <c r="D153" s="259"/>
      <c r="E153" s="194"/>
      <c r="F153" s="244"/>
      <c r="G153" s="195"/>
      <c r="H153" s="195"/>
      <c r="I153" s="195"/>
      <c r="J153" s="195"/>
    </row>
    <row r="154" spans="1:10" ht="15.75">
      <c r="A154" s="254"/>
      <c r="B154" s="251"/>
      <c r="C154" s="258"/>
      <c r="D154" s="259"/>
      <c r="E154" s="194"/>
      <c r="F154" s="244"/>
      <c r="G154" s="195"/>
      <c r="H154" s="195"/>
      <c r="I154" s="195"/>
      <c r="J154" s="195"/>
    </row>
    <row r="155" spans="1:10" ht="15.75">
      <c r="A155" s="254"/>
      <c r="B155" s="251"/>
      <c r="C155" s="258"/>
      <c r="D155" s="259"/>
      <c r="E155" s="194"/>
      <c r="F155" s="244"/>
      <c r="G155" s="195"/>
      <c r="H155" s="195"/>
      <c r="I155" s="195"/>
      <c r="J155" s="195"/>
    </row>
    <row r="156" spans="1:10" ht="15.75">
      <c r="A156" s="254"/>
      <c r="B156" s="251"/>
      <c r="C156" s="258"/>
      <c r="D156" s="259"/>
      <c r="E156" s="194"/>
      <c r="F156" s="244"/>
      <c r="G156" s="195"/>
      <c r="H156" s="195"/>
      <c r="I156" s="195"/>
      <c r="J156" s="195"/>
    </row>
    <row r="157" spans="1:10" ht="15.75">
      <c r="A157" s="254"/>
      <c r="B157" s="251"/>
      <c r="C157" s="258"/>
      <c r="D157" s="259"/>
      <c r="E157" s="194"/>
      <c r="F157" s="244"/>
      <c r="G157" s="195"/>
      <c r="H157" s="195"/>
      <c r="I157" s="195"/>
      <c r="J157" s="195"/>
    </row>
    <row r="158" spans="1:10" ht="15.75">
      <c r="A158" s="254"/>
      <c r="B158" s="246"/>
      <c r="C158" s="242"/>
      <c r="D158" s="252"/>
      <c r="E158" s="194"/>
      <c r="F158" s="244"/>
      <c r="G158" s="195"/>
      <c r="H158" s="195"/>
      <c r="I158" s="195"/>
      <c r="J158" s="195"/>
    </row>
    <row r="159" spans="1:10" ht="15.75">
      <c r="A159" s="254"/>
      <c r="B159" s="246"/>
      <c r="C159" s="255"/>
      <c r="D159" s="243"/>
      <c r="E159" s="194"/>
      <c r="F159" s="244"/>
      <c r="G159" s="195"/>
      <c r="H159" s="195"/>
      <c r="I159" s="195"/>
      <c r="J159" s="195"/>
    </row>
    <row r="160" spans="1:10" ht="15.75">
      <c r="A160" s="4"/>
      <c r="B160" s="251"/>
      <c r="C160" s="261"/>
      <c r="D160" s="243"/>
      <c r="E160" s="194"/>
      <c r="F160" s="244"/>
      <c r="G160" s="195"/>
      <c r="H160" s="195"/>
      <c r="I160" s="195"/>
      <c r="J160" s="195"/>
    </row>
    <row r="161" spans="1:10" ht="15.75">
      <c r="A161" s="254"/>
      <c r="B161" s="251"/>
      <c r="C161" s="261"/>
      <c r="D161" s="243"/>
      <c r="E161" s="194"/>
      <c r="F161" s="244"/>
      <c r="G161" s="195"/>
      <c r="H161" s="195"/>
      <c r="I161" s="195"/>
      <c r="J161" s="195"/>
    </row>
    <row r="162" spans="1:10" ht="15.75">
      <c r="A162" s="196"/>
      <c r="B162" s="251"/>
      <c r="C162" s="261"/>
      <c r="D162" s="243"/>
      <c r="E162" s="194"/>
      <c r="F162" s="244"/>
      <c r="G162" s="195"/>
      <c r="H162" s="195"/>
      <c r="I162" s="195"/>
      <c r="J162" s="195"/>
    </row>
    <row r="163" spans="1:10" ht="15.75">
      <c r="A163" s="196"/>
      <c r="B163" s="251"/>
      <c r="C163" s="261"/>
      <c r="D163" s="243"/>
      <c r="E163" s="194"/>
      <c r="F163" s="244"/>
      <c r="G163" s="195"/>
      <c r="H163" s="195"/>
      <c r="I163" s="195"/>
      <c r="J163" s="195"/>
    </row>
    <row r="164" spans="1:10" ht="16.5">
      <c r="A164" s="256"/>
      <c r="B164" s="251"/>
      <c r="C164" s="261"/>
      <c r="D164" s="243"/>
      <c r="E164" s="194"/>
      <c r="F164" s="244"/>
      <c r="G164" s="195"/>
      <c r="H164" s="195"/>
      <c r="I164" s="195"/>
      <c r="J164" s="195"/>
    </row>
    <row r="165" spans="1:10" ht="15.75">
      <c r="A165" s="196"/>
      <c r="B165" s="251"/>
      <c r="C165" s="261"/>
      <c r="D165" s="243"/>
      <c r="E165" s="194"/>
      <c r="F165" s="244"/>
      <c r="G165" s="195"/>
      <c r="H165" s="195"/>
      <c r="I165" s="195"/>
      <c r="J165" s="195"/>
    </row>
    <row r="166" spans="1:10" ht="15.75">
      <c r="A166" s="196"/>
      <c r="B166" s="251"/>
      <c r="C166" s="261"/>
      <c r="D166" s="243"/>
      <c r="E166" s="194"/>
      <c r="F166" s="244"/>
      <c r="G166" s="195"/>
      <c r="H166" s="195"/>
      <c r="I166" s="195"/>
      <c r="J166" s="195"/>
    </row>
    <row r="167" spans="1:10" ht="15.75">
      <c r="A167" s="196"/>
      <c r="B167" s="251"/>
      <c r="C167" s="261"/>
      <c r="D167" s="243"/>
      <c r="E167" s="194"/>
      <c r="F167" s="244"/>
      <c r="G167" s="195"/>
      <c r="H167" s="195"/>
      <c r="I167" s="195"/>
      <c r="J167" s="195"/>
    </row>
    <row r="168" spans="1:10" ht="15.75">
      <c r="A168" s="196"/>
      <c r="B168" s="251"/>
      <c r="C168" s="261"/>
      <c r="D168" s="243"/>
      <c r="E168" s="194"/>
      <c r="F168" s="244"/>
      <c r="G168" s="195"/>
      <c r="H168" s="195"/>
      <c r="I168" s="195"/>
      <c r="J168" s="195"/>
    </row>
    <row r="169" spans="1:10" ht="15.75">
      <c r="A169" s="196"/>
      <c r="B169" s="251"/>
      <c r="C169" s="261"/>
      <c r="D169" s="243"/>
      <c r="E169" s="194"/>
      <c r="F169" s="244"/>
      <c r="G169" s="195"/>
      <c r="H169" s="195"/>
      <c r="I169" s="195"/>
      <c r="J169" s="195"/>
    </row>
    <row r="170" spans="1:10" ht="15.75">
      <c r="A170" s="4"/>
      <c r="B170" s="246"/>
      <c r="C170" s="249"/>
      <c r="D170" s="257"/>
      <c r="E170" s="194"/>
      <c r="F170" s="244"/>
      <c r="G170" s="195"/>
      <c r="H170" s="195"/>
      <c r="I170" s="195"/>
      <c r="J170" s="195"/>
    </row>
    <row r="171" spans="1:10" ht="16.5">
      <c r="A171" s="192"/>
      <c r="B171" s="251"/>
      <c r="C171" s="258"/>
      <c r="D171" s="259"/>
      <c r="E171" s="194"/>
      <c r="F171" s="244"/>
      <c r="G171" s="195"/>
      <c r="H171" s="195"/>
      <c r="I171" s="195"/>
      <c r="J171" s="195"/>
    </row>
    <row r="172" spans="1:10" ht="16.5">
      <c r="A172" s="192"/>
      <c r="B172" s="251"/>
      <c r="C172" s="258"/>
      <c r="D172" s="259"/>
      <c r="E172" s="194"/>
      <c r="F172" s="244"/>
      <c r="G172" s="195"/>
      <c r="H172" s="195"/>
      <c r="I172" s="195"/>
      <c r="J172" s="195"/>
    </row>
    <row r="173" spans="1:10" ht="15.75">
      <c r="A173" s="4"/>
      <c r="B173" s="246"/>
      <c r="C173" s="249"/>
      <c r="D173" s="257"/>
      <c r="E173" s="194"/>
      <c r="F173" s="244"/>
      <c r="G173" s="195"/>
      <c r="H173" s="195"/>
      <c r="I173" s="195"/>
      <c r="J173" s="195"/>
    </row>
    <row r="174" spans="1:10" ht="15.75">
      <c r="A174" s="4"/>
      <c r="B174" s="251"/>
      <c r="C174" s="258"/>
      <c r="D174" s="259"/>
      <c r="E174" s="194"/>
      <c r="F174" s="244"/>
      <c r="G174" s="195"/>
      <c r="H174" s="195"/>
      <c r="I174" s="195"/>
      <c r="J174" s="195"/>
    </row>
    <row r="175" spans="1:10" ht="15.75">
      <c r="A175" s="4"/>
      <c r="B175" s="251"/>
      <c r="C175" s="258"/>
      <c r="D175" s="259"/>
      <c r="E175" s="194"/>
      <c r="F175" s="244"/>
      <c r="G175" s="195"/>
      <c r="H175" s="195"/>
      <c r="I175" s="195"/>
      <c r="J175" s="195"/>
    </row>
    <row r="176" spans="1:10" ht="16.5">
      <c r="A176" s="192"/>
      <c r="B176" s="251"/>
      <c r="C176" s="258"/>
      <c r="D176" s="259"/>
      <c r="E176" s="194"/>
      <c r="F176" s="244"/>
      <c r="G176" s="195"/>
      <c r="H176" s="195"/>
      <c r="I176" s="195"/>
      <c r="J176" s="195"/>
    </row>
    <row r="177" spans="1:10" ht="15.75">
      <c r="A177" s="4"/>
      <c r="B177" s="251"/>
      <c r="C177" s="258"/>
      <c r="D177" s="259"/>
      <c r="E177" s="194"/>
      <c r="F177" s="244"/>
      <c r="G177" s="195"/>
      <c r="H177" s="195"/>
      <c r="I177" s="195"/>
      <c r="J177" s="195"/>
    </row>
    <row r="178" spans="1:10" ht="15.75">
      <c r="A178" s="4"/>
      <c r="B178" s="251"/>
      <c r="C178" s="258"/>
      <c r="D178" s="259"/>
      <c r="E178" s="194"/>
      <c r="F178" s="244"/>
      <c r="G178" s="195"/>
      <c r="H178" s="195"/>
      <c r="I178" s="195"/>
      <c r="J178" s="195"/>
    </row>
    <row r="179" spans="1:10" ht="12.75">
      <c r="A179" s="4"/>
      <c r="B179" s="4"/>
      <c r="C179" s="4"/>
      <c r="D179" s="4"/>
      <c r="E179" s="194"/>
      <c r="F179" s="244"/>
      <c r="G179" s="195"/>
      <c r="H179" s="195"/>
      <c r="I179" s="195"/>
      <c r="J179" s="195"/>
    </row>
    <row r="180" spans="1:10" ht="12.75">
      <c r="A180" s="4"/>
      <c r="B180" s="4"/>
      <c r="C180" s="4"/>
      <c r="D180" s="4"/>
      <c r="E180" s="194"/>
      <c r="F180" s="244"/>
      <c r="G180" s="195"/>
      <c r="H180" s="195"/>
      <c r="I180" s="195"/>
      <c r="J180" s="195"/>
    </row>
    <row r="181" spans="1:10" ht="12.75">
      <c r="A181" s="4"/>
      <c r="B181" s="4"/>
      <c r="C181" s="4"/>
      <c r="D181" s="4"/>
      <c r="E181" s="194"/>
      <c r="F181" s="244"/>
      <c r="G181" s="195"/>
      <c r="H181" s="195"/>
      <c r="I181" s="195"/>
      <c r="J181" s="195"/>
    </row>
    <row r="182" spans="1:10" ht="12.75">
      <c r="A182" s="4"/>
      <c r="B182" s="4"/>
      <c r="C182" s="4"/>
      <c r="D182" s="4"/>
      <c r="E182" s="194"/>
      <c r="F182" s="244"/>
      <c r="G182" s="195"/>
      <c r="H182" s="195"/>
      <c r="I182" s="195"/>
      <c r="J182" s="195"/>
    </row>
    <row r="183" spans="1:10" ht="12.75">
      <c r="A183" s="4"/>
      <c r="B183" s="4"/>
      <c r="C183" s="4"/>
      <c r="D183" s="4"/>
      <c r="E183" s="194"/>
      <c r="F183" s="244"/>
      <c r="G183" s="195"/>
      <c r="H183" s="195"/>
      <c r="I183" s="195"/>
      <c r="J183" s="195"/>
    </row>
    <row r="184" spans="1:10" ht="12.75">
      <c r="A184" s="4"/>
      <c r="B184" s="4"/>
      <c r="C184" s="4"/>
      <c r="D184" s="4"/>
      <c r="E184" s="194"/>
      <c r="F184" s="244"/>
      <c r="G184" s="195"/>
      <c r="H184" s="195"/>
      <c r="I184" s="195"/>
      <c r="J184" s="195"/>
    </row>
    <row r="185" spans="1:10" ht="12.75">
      <c r="A185" s="4"/>
      <c r="B185" s="4"/>
      <c r="C185" s="4"/>
      <c r="D185" s="4"/>
      <c r="E185" s="194"/>
      <c r="F185" s="244"/>
      <c r="G185" s="195"/>
      <c r="H185" s="195"/>
      <c r="I185" s="195"/>
      <c r="J185" s="195"/>
    </row>
    <row r="186" spans="1:10" ht="12.75">
      <c r="A186" s="4"/>
      <c r="B186" s="4"/>
      <c r="C186" s="4"/>
      <c r="D186" s="4"/>
      <c r="E186" s="194"/>
      <c r="F186" s="244"/>
      <c r="G186" s="195"/>
      <c r="H186" s="195"/>
      <c r="I186" s="195"/>
      <c r="J186" s="195"/>
    </row>
    <row r="187" spans="1:10" ht="12.75">
      <c r="A187" s="4"/>
      <c r="B187" s="4"/>
      <c r="C187" s="4"/>
      <c r="D187" s="4"/>
      <c r="E187" s="194"/>
      <c r="F187" s="244"/>
      <c r="G187" s="195"/>
      <c r="H187" s="195"/>
      <c r="I187" s="195"/>
      <c r="J187" s="195"/>
    </row>
    <row r="188" spans="1:10" ht="12.75">
      <c r="A188" s="4"/>
      <c r="B188" s="4"/>
      <c r="C188" s="4"/>
      <c r="D188" s="4"/>
      <c r="E188" s="194"/>
      <c r="F188" s="244"/>
      <c r="G188" s="195"/>
      <c r="H188" s="195"/>
      <c r="I188" s="195"/>
      <c r="J188" s="195"/>
    </row>
    <row r="189" spans="1:10" ht="12.75">
      <c r="A189" s="4"/>
      <c r="B189" s="4"/>
      <c r="C189" s="4"/>
      <c r="D189" s="4"/>
      <c r="E189" s="194"/>
      <c r="F189" s="244"/>
      <c r="G189" s="195"/>
      <c r="H189" s="195"/>
      <c r="I189" s="195"/>
      <c r="J189" s="195"/>
    </row>
    <row r="190" spans="1:10" ht="12.75">
      <c r="A190" s="4"/>
      <c r="B190" s="4"/>
      <c r="C190" s="4"/>
      <c r="D190" s="4"/>
      <c r="E190" s="194"/>
      <c r="F190" s="244"/>
      <c r="G190" s="195"/>
      <c r="H190" s="195"/>
      <c r="I190" s="195"/>
      <c r="J190" s="195"/>
    </row>
    <row r="191" spans="1:10" ht="12.75">
      <c r="A191" s="4"/>
      <c r="B191" s="4"/>
      <c r="C191" s="4"/>
      <c r="D191" s="4"/>
      <c r="E191" s="194"/>
      <c r="F191" s="244"/>
      <c r="G191" s="195"/>
      <c r="H191" s="195"/>
      <c r="I191" s="195"/>
      <c r="J191" s="195"/>
    </row>
    <row r="192" spans="1:10" ht="12.75">
      <c r="A192" s="4"/>
      <c r="B192" s="4"/>
      <c r="C192" s="4"/>
      <c r="D192" s="4"/>
      <c r="E192" s="194"/>
      <c r="F192" s="244"/>
      <c r="G192" s="195"/>
      <c r="H192" s="195"/>
      <c r="I192" s="195"/>
      <c r="J192" s="195"/>
    </row>
    <row r="193" spans="1:10" ht="12.75">
      <c r="A193" s="4"/>
      <c r="B193" s="4"/>
      <c r="C193" s="4"/>
      <c r="D193" s="4"/>
      <c r="E193" s="194"/>
      <c r="F193" s="244"/>
      <c r="G193" s="195"/>
      <c r="H193" s="195"/>
      <c r="I193" s="195"/>
      <c r="J193" s="195"/>
    </row>
    <row r="194" spans="1:10" ht="15">
      <c r="A194" s="191"/>
      <c r="B194" s="4"/>
      <c r="C194" s="192"/>
      <c r="D194" s="193"/>
      <c r="E194" s="194"/>
      <c r="F194" s="244"/>
      <c r="G194" s="195"/>
      <c r="H194" s="195"/>
      <c r="I194" s="195"/>
      <c r="J194" s="195"/>
    </row>
    <row r="195" spans="1:10" ht="15">
      <c r="A195" s="191"/>
      <c r="B195" s="4"/>
      <c r="C195" s="192"/>
      <c r="D195" s="197"/>
      <c r="E195" s="194"/>
      <c r="F195" s="244"/>
      <c r="G195" s="195"/>
      <c r="H195" s="195"/>
      <c r="I195" s="195"/>
      <c r="J195" s="195"/>
    </row>
    <row r="196" spans="1:10" ht="13.5">
      <c r="A196" s="191"/>
      <c r="B196" s="4"/>
      <c r="C196" s="191"/>
      <c r="D196" s="191"/>
      <c r="E196" s="194"/>
      <c r="F196" s="244"/>
      <c r="G196" s="195"/>
      <c r="H196" s="195"/>
      <c r="I196" s="195"/>
      <c r="J196" s="195"/>
    </row>
    <row r="197" spans="1:10" ht="15">
      <c r="A197" s="237"/>
      <c r="B197" s="4"/>
      <c r="C197" s="237"/>
      <c r="D197" s="4"/>
      <c r="E197" s="194"/>
      <c r="F197" s="244"/>
      <c r="G197" s="195"/>
      <c r="H197" s="195"/>
      <c r="I197" s="195"/>
      <c r="J197" s="195"/>
    </row>
    <row r="198" spans="1:10" ht="15">
      <c r="A198" s="4"/>
      <c r="B198" s="260"/>
      <c r="C198" s="238"/>
      <c r="D198" s="237"/>
      <c r="E198" s="194"/>
      <c r="F198" s="244"/>
      <c r="G198" s="195"/>
      <c r="H198" s="195"/>
      <c r="I198" s="195"/>
      <c r="J198" s="195"/>
    </row>
    <row r="199" spans="1:10" ht="13.5">
      <c r="A199" s="201"/>
      <c r="B199" s="4"/>
      <c r="C199" s="4"/>
      <c r="D199" s="201"/>
      <c r="E199" s="194"/>
      <c r="F199" s="244"/>
      <c r="G199" s="195"/>
      <c r="H199" s="195"/>
      <c r="I199" s="195"/>
      <c r="J199" s="195"/>
    </row>
    <row r="200" spans="1:10" ht="15.75">
      <c r="A200" s="4"/>
      <c r="B200" s="251"/>
      <c r="C200" s="242"/>
      <c r="D200" s="243"/>
      <c r="E200" s="194"/>
      <c r="F200" s="244"/>
      <c r="G200" s="195"/>
      <c r="H200" s="195"/>
      <c r="I200" s="195"/>
      <c r="J200" s="195"/>
    </row>
    <row r="201" spans="1:10" ht="16.5">
      <c r="A201" s="205"/>
      <c r="B201" s="251"/>
      <c r="C201" s="242"/>
      <c r="D201" s="243"/>
      <c r="E201" s="194"/>
      <c r="F201" s="244"/>
      <c r="G201" s="195"/>
      <c r="H201" s="195"/>
      <c r="I201" s="195"/>
      <c r="J201" s="195"/>
    </row>
    <row r="202" spans="1:10" ht="15.75">
      <c r="A202" s="208"/>
      <c r="B202" s="251"/>
      <c r="C202" s="242"/>
      <c r="D202" s="243"/>
      <c r="E202" s="194"/>
      <c r="F202" s="244"/>
      <c r="G202" s="195"/>
      <c r="H202" s="195"/>
      <c r="I202" s="195"/>
      <c r="J202" s="195"/>
    </row>
    <row r="203" spans="1:10" ht="15.75">
      <c r="A203" s="208"/>
      <c r="B203" s="251"/>
      <c r="C203" s="242"/>
      <c r="D203" s="243"/>
      <c r="E203" s="194"/>
      <c r="F203" s="244"/>
      <c r="G203" s="195"/>
      <c r="H203" s="195"/>
      <c r="I203" s="195"/>
      <c r="J203" s="195"/>
    </row>
    <row r="204" spans="1:10" ht="15.75">
      <c r="A204" s="208"/>
      <c r="B204" s="251"/>
      <c r="C204" s="242"/>
      <c r="D204" s="243"/>
      <c r="E204" s="194"/>
      <c r="F204" s="244"/>
      <c r="G204" s="195"/>
      <c r="H204" s="195"/>
      <c r="I204" s="195"/>
      <c r="J204" s="195"/>
    </row>
    <row r="205" spans="1:10" ht="16.5">
      <c r="A205" s="202"/>
      <c r="B205" s="251"/>
      <c r="C205" s="242"/>
      <c r="D205" s="243"/>
      <c r="E205" s="194"/>
      <c r="F205" s="244"/>
      <c r="G205" s="195"/>
      <c r="H205" s="195"/>
      <c r="I205" s="195"/>
      <c r="J205" s="195"/>
    </row>
    <row r="206" spans="1:10" ht="15.75">
      <c r="A206" s="208"/>
      <c r="B206" s="251"/>
      <c r="C206" s="242"/>
      <c r="D206" s="243"/>
      <c r="E206" s="194"/>
      <c r="F206" s="244"/>
      <c r="G206" s="195"/>
      <c r="H206" s="195"/>
      <c r="I206" s="195"/>
      <c r="J206" s="195"/>
    </row>
    <row r="207" spans="1:10" ht="15.75">
      <c r="A207" s="208"/>
      <c r="B207" s="251"/>
      <c r="C207" s="242"/>
      <c r="D207" s="243"/>
      <c r="E207" s="194"/>
      <c r="F207" s="244"/>
      <c r="G207" s="195"/>
      <c r="H207" s="195"/>
      <c r="I207" s="195"/>
      <c r="J207" s="195"/>
    </row>
    <row r="208" spans="1:10" ht="15.75">
      <c r="A208" s="208"/>
      <c r="B208" s="251"/>
      <c r="C208" s="242"/>
      <c r="D208" s="243"/>
      <c r="E208" s="194"/>
      <c r="F208" s="244"/>
      <c r="G208" s="195"/>
      <c r="H208" s="195"/>
      <c r="I208" s="195"/>
      <c r="J208" s="195"/>
    </row>
    <row r="209" spans="1:10" ht="15.75">
      <c r="A209" s="208"/>
      <c r="B209" s="251"/>
      <c r="C209" s="242"/>
      <c r="D209" s="243"/>
      <c r="E209" s="194"/>
      <c r="F209" s="244"/>
      <c r="G209" s="195"/>
      <c r="H209" s="195"/>
      <c r="I209" s="195"/>
      <c r="J209" s="195"/>
    </row>
    <row r="210" spans="1:10" ht="15.75">
      <c r="A210" s="208"/>
      <c r="B210" s="246"/>
      <c r="C210" s="242"/>
      <c r="D210" s="247"/>
      <c r="E210" s="194"/>
      <c r="F210" s="244"/>
      <c r="G210" s="195"/>
      <c r="H210" s="195"/>
      <c r="I210" s="195"/>
      <c r="J210" s="195"/>
    </row>
    <row r="211" spans="1:10" ht="15.75">
      <c r="A211" s="4"/>
      <c r="B211" s="246"/>
      <c r="C211" s="242"/>
      <c r="D211" s="247"/>
      <c r="E211" s="194"/>
      <c r="F211" s="244"/>
      <c r="G211" s="195"/>
      <c r="H211" s="195"/>
      <c r="I211" s="195"/>
      <c r="J211" s="195"/>
    </row>
    <row r="212" spans="1:10" ht="16.5">
      <c r="A212" s="205"/>
      <c r="B212" s="246"/>
      <c r="C212" s="242"/>
      <c r="D212" s="247"/>
      <c r="E212" s="194"/>
      <c r="F212" s="244"/>
      <c r="G212" s="195"/>
      <c r="H212" s="195"/>
      <c r="I212" s="195"/>
      <c r="J212" s="195"/>
    </row>
    <row r="213" spans="1:10" ht="15.75">
      <c r="A213" s="4"/>
      <c r="B213" s="251"/>
      <c r="C213" s="258"/>
      <c r="D213" s="243"/>
      <c r="E213" s="194"/>
      <c r="F213" s="244"/>
      <c r="G213" s="195"/>
      <c r="H213" s="195"/>
      <c r="I213" s="195"/>
      <c r="J213" s="195"/>
    </row>
    <row r="214" spans="1:10" ht="15.75">
      <c r="A214" s="4"/>
      <c r="B214" s="251"/>
      <c r="C214" s="258"/>
      <c r="D214" s="243"/>
      <c r="E214" s="194"/>
      <c r="F214" s="244"/>
      <c r="G214" s="195"/>
      <c r="H214" s="195"/>
      <c r="I214" s="195"/>
      <c r="J214" s="195"/>
    </row>
    <row r="215" spans="1:10" ht="16.5">
      <c r="A215" s="248"/>
      <c r="B215" s="251"/>
      <c r="C215" s="258"/>
      <c r="D215" s="243"/>
      <c r="E215" s="194"/>
      <c r="F215" s="244"/>
      <c r="G215" s="195"/>
      <c r="H215" s="195"/>
      <c r="I215" s="195"/>
      <c r="J215" s="195"/>
    </row>
    <row r="216" spans="1:10" ht="16.5">
      <c r="A216" s="205"/>
      <c r="B216" s="251"/>
      <c r="C216" s="258"/>
      <c r="D216" s="243"/>
      <c r="E216" s="194"/>
      <c r="F216" s="244"/>
      <c r="G216" s="195"/>
      <c r="H216" s="195"/>
      <c r="I216" s="195"/>
      <c r="J216" s="195"/>
    </row>
    <row r="217" spans="1:10" ht="16.5">
      <c r="A217" s="202"/>
      <c r="B217" s="251"/>
      <c r="C217" s="258"/>
      <c r="D217" s="243"/>
      <c r="E217" s="194"/>
      <c r="F217" s="244"/>
      <c r="G217" s="195"/>
      <c r="H217" s="195"/>
      <c r="I217" s="195"/>
      <c r="J217" s="195"/>
    </row>
    <row r="218" spans="1:10" ht="16.5">
      <c r="A218" s="202"/>
      <c r="B218" s="251"/>
      <c r="C218" s="258"/>
      <c r="D218" s="243"/>
      <c r="E218" s="194"/>
      <c r="F218" s="244"/>
      <c r="G218" s="195"/>
      <c r="H218" s="195"/>
      <c r="I218" s="195"/>
      <c r="J218" s="195"/>
    </row>
    <row r="219" spans="1:10" ht="16.5">
      <c r="A219" s="205"/>
      <c r="B219" s="251"/>
      <c r="C219" s="258"/>
      <c r="D219" s="243"/>
      <c r="E219" s="194"/>
      <c r="F219" s="244"/>
      <c r="G219" s="195"/>
      <c r="H219" s="195"/>
      <c r="I219" s="195"/>
      <c r="J219" s="195"/>
    </row>
    <row r="220" spans="1:10" ht="16.5">
      <c r="A220" s="205"/>
      <c r="B220" s="251"/>
      <c r="C220" s="258"/>
      <c r="D220" s="243"/>
      <c r="E220" s="194"/>
      <c r="F220" s="244"/>
      <c r="G220" s="195"/>
      <c r="H220" s="195"/>
      <c r="I220" s="195"/>
      <c r="J220" s="195"/>
    </row>
    <row r="221" spans="1:10" ht="16.5">
      <c r="A221" s="205"/>
      <c r="B221" s="251"/>
      <c r="C221" s="258"/>
      <c r="D221" s="243"/>
      <c r="E221" s="194"/>
      <c r="F221" s="244"/>
      <c r="G221" s="195"/>
      <c r="H221" s="195"/>
      <c r="I221" s="195"/>
      <c r="J221" s="195"/>
    </row>
    <row r="222" spans="1:10" ht="15.75">
      <c r="A222" s="4"/>
      <c r="B222" s="251"/>
      <c r="C222" s="258"/>
      <c r="D222" s="243"/>
      <c r="E222" s="194"/>
      <c r="F222" s="244"/>
      <c r="G222" s="195"/>
      <c r="H222" s="195"/>
      <c r="I222" s="195"/>
      <c r="J222" s="195"/>
    </row>
    <row r="223" spans="1:10" ht="16.5">
      <c r="A223" s="205"/>
      <c r="B223" s="246"/>
      <c r="C223" s="242"/>
      <c r="D223" s="247"/>
      <c r="E223" s="194"/>
      <c r="F223" s="244"/>
      <c r="G223" s="195"/>
      <c r="H223" s="195"/>
      <c r="I223" s="195"/>
      <c r="J223" s="195"/>
    </row>
    <row r="224" spans="1:5" ht="16.5">
      <c r="A224" s="205"/>
      <c r="B224" s="246"/>
      <c r="C224" s="242"/>
      <c r="D224" s="247"/>
      <c r="E224" s="194"/>
    </row>
    <row r="225" spans="1:4" ht="16.5">
      <c r="A225" s="205"/>
      <c r="B225" s="246"/>
      <c r="C225" s="242"/>
      <c r="D225" s="247"/>
    </row>
    <row r="226" spans="1:4" ht="16.5">
      <c r="A226" s="205"/>
      <c r="B226" s="251"/>
      <c r="C226" s="258"/>
      <c r="D226" s="243"/>
    </row>
    <row r="227" spans="1:4" ht="16.5">
      <c r="A227" s="205"/>
      <c r="B227" s="251"/>
      <c r="C227" s="258"/>
      <c r="D227" s="243"/>
    </row>
    <row r="228" spans="1:4" ht="16.5">
      <c r="A228" s="205"/>
      <c r="B228" s="251"/>
      <c r="C228" s="258"/>
      <c r="D228" s="243"/>
    </row>
    <row r="229" spans="1:4" ht="16.5">
      <c r="A229" s="205"/>
      <c r="B229" s="251"/>
      <c r="C229" s="258"/>
      <c r="D229" s="243"/>
    </row>
    <row r="230" spans="1:4" ht="16.5">
      <c r="A230" s="205"/>
      <c r="B230" s="251"/>
      <c r="C230" s="258"/>
      <c r="D230" s="243"/>
    </row>
    <row r="231" spans="1:4" ht="16.5">
      <c r="A231" s="202"/>
      <c r="B231" s="251"/>
      <c r="C231" s="258"/>
      <c r="D231" s="243"/>
    </row>
    <row r="232" spans="1:4" ht="16.5">
      <c r="A232" s="205"/>
      <c r="B232" s="251"/>
      <c r="C232" s="258"/>
      <c r="D232" s="243"/>
    </row>
    <row r="233" spans="1:4" ht="15.75">
      <c r="A233" s="4"/>
      <c r="B233" s="251"/>
      <c r="C233" s="258"/>
      <c r="D233" s="243"/>
    </row>
    <row r="234" spans="1:4" ht="15.75">
      <c r="A234" s="253"/>
      <c r="B234" s="251"/>
      <c r="C234" s="258"/>
      <c r="D234" s="243"/>
    </row>
    <row r="235" spans="1:4" ht="15.75">
      <c r="A235" s="254"/>
      <c r="B235" s="251"/>
      <c r="C235" s="258"/>
      <c r="D235" s="243"/>
    </row>
    <row r="236" spans="1:4" ht="12.75">
      <c r="A236" s="4"/>
      <c r="B236" s="4"/>
      <c r="C236" s="4"/>
      <c r="D236" s="4"/>
    </row>
    <row r="237" spans="1:4" ht="12.75">
      <c r="A237" s="4"/>
      <c r="B237" s="4"/>
      <c r="C237" s="4"/>
      <c r="D237" s="4"/>
    </row>
    <row r="238" spans="1:4" ht="12.75">
      <c r="A238" s="4"/>
      <c r="B238" s="4"/>
      <c r="C238" s="4"/>
      <c r="D238" s="4"/>
    </row>
    <row r="239" spans="1:4" ht="12.75">
      <c r="A239" s="4"/>
      <c r="B239" s="4"/>
      <c r="C239" s="4"/>
      <c r="D239" s="4"/>
    </row>
    <row r="240" spans="1:4" ht="16.5">
      <c r="A240" s="4"/>
      <c r="B240" s="254"/>
      <c r="C240" s="203"/>
      <c r="D240" s="204"/>
    </row>
    <row r="241" spans="1:4" ht="16.5">
      <c r="A241" s="4"/>
      <c r="B241" s="196"/>
      <c r="C241" s="203"/>
      <c r="D241" s="204"/>
    </row>
    <row r="242" spans="1:4" ht="16.5">
      <c r="A242" s="4"/>
      <c r="B242" s="196"/>
      <c r="C242" s="203"/>
      <c r="D242" s="204"/>
    </row>
    <row r="243" spans="1:4" ht="16.5">
      <c r="A243" s="4"/>
      <c r="B243" s="256"/>
      <c r="C243" s="203"/>
      <c r="D243" s="204"/>
    </row>
    <row r="244" spans="1:4" ht="16.5">
      <c r="A244" s="4"/>
      <c r="B244" s="196"/>
      <c r="C244" s="203"/>
      <c r="D244" s="204"/>
    </row>
    <row r="245" spans="1:4" ht="16.5">
      <c r="A245" s="4"/>
      <c r="B245" s="196"/>
      <c r="C245" s="203"/>
      <c r="D245" s="204"/>
    </row>
    <row r="246" spans="1:4" ht="16.5">
      <c r="A246" s="4"/>
      <c r="B246" s="196"/>
      <c r="C246" s="203"/>
      <c r="D246" s="204"/>
    </row>
    <row r="247" spans="1:4" ht="16.5">
      <c r="A247" s="4"/>
      <c r="B247" s="196"/>
      <c r="C247" s="203"/>
      <c r="D247" s="204"/>
    </row>
    <row r="248" spans="1:4" ht="16.5">
      <c r="A248" s="4"/>
      <c r="B248" s="196"/>
      <c r="C248" s="203"/>
      <c r="D248" s="204"/>
    </row>
    <row r="249" spans="1:4" ht="12.75">
      <c r="A249" s="4"/>
      <c r="B249" s="4"/>
      <c r="C249" s="4"/>
      <c r="D249" s="4"/>
    </row>
    <row r="250" spans="1:4" ht="12.75">
      <c r="A250" s="4"/>
      <c r="B250" s="4"/>
      <c r="C250" s="4"/>
      <c r="D250" s="4"/>
    </row>
    <row r="251" spans="1:4" ht="12.75">
      <c r="A251" s="4"/>
      <c r="B251" s="4"/>
      <c r="C251" s="4"/>
      <c r="D251" s="4"/>
    </row>
    <row r="252" spans="1:4" ht="12.75">
      <c r="A252" s="4"/>
      <c r="B252" s="4"/>
      <c r="C252" s="4"/>
      <c r="D252" s="4"/>
    </row>
    <row r="253" spans="1:4" ht="12.75">
      <c r="A253" s="4"/>
      <c r="B253" s="4"/>
      <c r="C253" s="4"/>
      <c r="D253" s="4"/>
    </row>
  </sheetData>
  <mergeCells count="2">
    <mergeCell ref="A1:E1"/>
    <mergeCell ref="A2:E2"/>
  </mergeCells>
  <printOptions/>
  <pageMargins left="0.75" right="0.75" top="1" bottom="1" header="0.5" footer="0.5"/>
  <pageSetup fitToHeight="1" fitToWidth="1" horizontalDpi="600" verticalDpi="600" orientation="portrait" paperSize="122" scale="81" r:id="rId1"/>
  <headerFooter alignWithMargins="0">
    <oddHeader>&amp;C&amp;"Book Antiqua,Regular"&amp;12-7-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Barbados Statistical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phutchinson</dc:creator>
  <cp:keywords/>
  <dc:description/>
  <cp:lastModifiedBy>Jamar Bellamy</cp:lastModifiedBy>
  <cp:lastPrinted>2007-10-30T16:53:12Z</cp:lastPrinted>
  <dcterms:created xsi:type="dcterms:W3CDTF">2006-09-19T18:57:35Z</dcterms:created>
  <dcterms:modified xsi:type="dcterms:W3CDTF">2021-04-13T15:13:06Z</dcterms:modified>
  <cp:category/>
  <cp:version/>
  <cp:contentType/>
  <cp:contentStatus/>
</cp:coreProperties>
</file>