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3040" windowHeight="6330" activeTab="0"/>
  </bookViews>
  <sheets>
    <sheet name="Cover Page" sheetId="30" r:id="rId1"/>
    <sheet name="Write Up" sheetId="31" r:id="rId2"/>
    <sheet name="Table 1" sheetId="4" r:id="rId3"/>
    <sheet name="CHARTS 1" sheetId="19" r:id="rId4"/>
    <sheet name="Table 2" sheetId="5" r:id="rId5"/>
    <sheet name="CHARTS 4" sheetId="23" r:id="rId6"/>
    <sheet name="Table 3" sheetId="6" r:id="rId7"/>
    <sheet name="Main Imports 1" sheetId="14" r:id="rId8"/>
    <sheet name="Main DomExports 1" sheetId="15" r:id="rId9"/>
    <sheet name="Main Reexports 1" sheetId="16" r:id="rId10"/>
    <sheet name="CHARTS 2" sheetId="20" r:id="rId11"/>
    <sheet name="Table 4" sheetId="7" r:id="rId12"/>
    <sheet name="CHARTS 5" sheetId="24" r:id="rId13"/>
    <sheet name="Table 5" sheetId="8" r:id="rId14"/>
    <sheet name="Table 6" sheetId="9" r:id="rId15"/>
    <sheet name="Table 7" sheetId="10" r:id="rId16"/>
    <sheet name="CHARTS 3" sheetId="21" r:id="rId17"/>
    <sheet name="Table 8" sheetId="11" r:id="rId18"/>
    <sheet name="CHARTS 6" sheetId="25" r:id="rId19"/>
    <sheet name="Principals 1" sheetId="17" r:id="rId20"/>
    <sheet name="Table 9" sheetId="12" r:id="rId21"/>
    <sheet name="Table 10" sheetId="13" r:id="rId22"/>
    <sheet name="Main Imports 2" sheetId="27" r:id="rId23"/>
    <sheet name="Main DomExports 2" sheetId="28" r:id="rId24"/>
    <sheet name="Main Reexports 2" sheetId="29" r:id="rId25"/>
    <sheet name="Principals 2" sheetId="26" r:id="rId26"/>
    <sheet name="chart details 1" sheetId="18" r:id="rId27"/>
    <sheet name="chart details 2" sheetId="22" r:id="rId28"/>
  </sheets>
  <definedNames>
    <definedName name="PasteLocation1">'Table 1'!$M$5</definedName>
    <definedName name="PasteLocation10">'Table 10'!$J$5</definedName>
    <definedName name="PasteLocation11">'Main Imports 1'!$H$5</definedName>
    <definedName name="PasteLocation12">'Main DomExports 1'!$H$5</definedName>
    <definedName name="PasteLocation13">'Main Reexports 1'!$H$6</definedName>
    <definedName name="PasteLocation14">'Main Imports 2'!$H$5</definedName>
    <definedName name="PasteLocation15">'Main DomExports 2'!$H$5</definedName>
    <definedName name="PasteLocation16">'Main Reexports 2'!$H$5</definedName>
    <definedName name="PasteLocation17">'Principals 1'!$H$6</definedName>
    <definedName name="PasteLocation18">'Principals 1'!$H$19</definedName>
    <definedName name="PasteLocation19">'Principals 1'!$H$32</definedName>
    <definedName name="PasteLocation2">'Table 2'!$M$5</definedName>
    <definedName name="PasteLocation20">'Principals 2'!$H$6</definedName>
    <definedName name="PasteLocation21">'Principals 2'!$H$19</definedName>
    <definedName name="PasteLocation22">'Principals 2'!$H$32</definedName>
    <definedName name="PasteLocation23">'chart details 1'!$A$3</definedName>
    <definedName name="PasteLocation24">'chart details 1'!$E$3</definedName>
    <definedName name="PasteLocation25">'chart details 2'!$A$3</definedName>
    <definedName name="PasteLocation26">'chart details 2'!$E$3</definedName>
    <definedName name="PasteLocation27">'chart details 1'!$A$17</definedName>
    <definedName name="PasteLocation28">'chart details 1'!$E$17</definedName>
    <definedName name="PasteLocation29">'chart details 2'!$A$17</definedName>
    <definedName name="PasteLocation3">'Table 3'!$M$7</definedName>
    <definedName name="PasteLocation30">'chart details 2'!$E$17</definedName>
    <definedName name="PasteLocation31">'chart details 1'!$A$28</definedName>
    <definedName name="PasteLocation32">'chart details 1'!$E$28</definedName>
    <definedName name="PasteLocation33">'chart details 2'!$A$28</definedName>
    <definedName name="PasteLocation34">'chart details 2'!$E$28</definedName>
    <definedName name="PasteLocation4">'Table 4'!$M$7</definedName>
    <definedName name="PasteLocation5">'Table 5'!$M$5</definedName>
    <definedName name="PasteLocation6">'Table 6'!$M$5</definedName>
    <definedName name="PasteLocation7">'Table 7'!$M$5</definedName>
    <definedName name="PasteLocation8">'Table 8'!$M$5</definedName>
    <definedName name="PasteLocation9">'Table 9'!$J$5</definedName>
    <definedName name="PasteLocation99">'Table 1'!$M$1</definedName>
    <definedName name="PeriodLocation1">'Table 1'!$M$1</definedName>
    <definedName name="PeriodLocation2">'Table 1'!$N$1</definedName>
    <definedName name="PeriodLocation3">'Table 1'!$O$1</definedName>
    <definedName name="_xlnm.Print_Area" localSheetId="26">'chart details 1'!$AB$105:$AJ$122</definedName>
    <definedName name="_xlnm.Print_Area" localSheetId="27">'chart details 2'!$AB$106:$AJ$123</definedName>
    <definedName name="_xlnm.Print_Area" localSheetId="3">'CHARTS 1'!$A$1:$L$60</definedName>
    <definedName name="_xlnm.Print_Area" localSheetId="10">'CHARTS 2'!$A$1:$P$81</definedName>
    <definedName name="_xlnm.Print_Area" localSheetId="16">'CHARTS 3'!$A$1:$R$101</definedName>
    <definedName name="_xlnm.Print_Area" localSheetId="5">'CHARTS 4'!$A$1:$L$60</definedName>
    <definedName name="_xlnm.Print_Area" localSheetId="12">'CHARTS 5'!$A$1:$P$81</definedName>
    <definedName name="_xlnm.Print_Area" localSheetId="18">'CHARTS 6'!$A$1:$R$101</definedName>
    <definedName name="_xlnm.Print_Area" localSheetId="0">'Cover Page'!$A$1:$L$58</definedName>
    <definedName name="_xlnm.Print_Area" localSheetId="8">'Main DomExports 1'!$A$1:$E$60</definedName>
    <definedName name="_xlnm.Print_Area" localSheetId="23">'Main DomExports 2'!$A$1:$E$60</definedName>
    <definedName name="_xlnm.Print_Area" localSheetId="7">'Main Imports 1'!$A$1:$E$59</definedName>
    <definedName name="_xlnm.Print_Area" localSheetId="22">'Main Imports 2'!$A$1:$E$59</definedName>
    <definedName name="_xlnm.Print_Area" localSheetId="9">'Main Reexports 1'!$A$1:$E$53</definedName>
    <definedName name="_xlnm.Print_Area" localSheetId="24">'Main Reexports 2'!$A$1:$E$53</definedName>
    <definedName name="_xlnm.Print_Area" localSheetId="19">'Principals 1'!$A$1:$E$42</definedName>
    <definedName name="_xlnm.Print_Area" localSheetId="25">'Principals 2'!$A$1:$E$42</definedName>
    <definedName name="_xlnm.Print_Area" localSheetId="2">'Table 1'!$A$1:$J$36</definedName>
    <definedName name="_xlnm.Print_Area" localSheetId="21">'Table 10'!$A$6:$G$56</definedName>
    <definedName name="_xlnm.Print_Area" localSheetId="4">'Table 2'!$A$1:$J$36</definedName>
    <definedName name="_xlnm.Print_Area" localSheetId="6">'Table 3'!$A$3:$I$37</definedName>
    <definedName name="_xlnm.Print_Area" localSheetId="11">'Table 4'!$A$3:$I$37</definedName>
    <definedName name="_xlnm.Print_Area" localSheetId="13">'Table 5'!$A$1:$J$36</definedName>
    <definedName name="_xlnm.Print_Area" localSheetId="14">'Table 6'!$A$1:$J$36</definedName>
    <definedName name="_xlnm.Print_Area" localSheetId="15">'Table 7'!$A$5:$J$42</definedName>
    <definedName name="_xlnm.Print_Area" localSheetId="17">'Table 8'!$A$5:$J$42</definedName>
    <definedName name="_xlnm.Print_Area" localSheetId="20">'Table 9'!$A$6:$G$56</definedName>
  </definedNames>
  <calcPr calcId="162913"/>
</workbook>
</file>

<file path=xl/sharedStrings.xml><?xml version="1.0" encoding="utf-8"?>
<sst xmlns="http://schemas.openxmlformats.org/spreadsheetml/2006/main" count="2247" uniqueCount="483">
  <si>
    <t>TABLE 1</t>
  </si>
  <si>
    <t>(BDS $)</t>
  </si>
  <si>
    <t>S.I.T.C</t>
  </si>
  <si>
    <t xml:space="preserve">           IMPORTS(c.i.f)</t>
  </si>
  <si>
    <t xml:space="preserve">           EXPORTS(f.o.b)</t>
  </si>
  <si>
    <t>SECTION</t>
  </si>
  <si>
    <t xml:space="preserve">             DOMESTIC</t>
  </si>
  <si>
    <t xml:space="preserve">          RE-EXPORTS</t>
  </si>
  <si>
    <t xml:space="preserve">                    TOTAL</t>
  </si>
  <si>
    <t>0     FOOD AND LIVE ANIMALS</t>
  </si>
  <si>
    <t>1     BEVERAGE  AND TOBACCO</t>
  </si>
  <si>
    <t>2     CRUDE MATERIALS INEDIBLE  EXCEPT</t>
  </si>
  <si>
    <t xml:space="preserve">                                   FUELS</t>
  </si>
  <si>
    <t xml:space="preserve">3     MINERAL FUELS, LUBRICANTS AND </t>
  </si>
  <si>
    <t xml:space="preserve">                RELATED MATERIALS *</t>
  </si>
  <si>
    <t>4     ANIMAL &amp; VEGETABLE OILS &amp; FATS</t>
  </si>
  <si>
    <t>5                        CHEMICALS</t>
  </si>
  <si>
    <t xml:space="preserve">6     MANUFACTURED GOODS  CLASSIFIED </t>
  </si>
  <si>
    <t xml:space="preserve">                 CHIEFLY BY MATERIAL</t>
  </si>
  <si>
    <t>7    MACHINERY &amp; TRANSPORT EQUIPMENT</t>
  </si>
  <si>
    <t>8    MISCELLANEOUS  MANUFACTURED</t>
  </si>
  <si>
    <t xml:space="preserve">                           ARTICLES</t>
  </si>
  <si>
    <t xml:space="preserve">9    MISCELLANEOUS TRANSACTIONS AND </t>
  </si>
  <si>
    <t xml:space="preserve">                         COMMODITIES</t>
  </si>
  <si>
    <t>TOTAL*</t>
  </si>
  <si>
    <t>Trade deficit</t>
  </si>
  <si>
    <t>Trade difference</t>
  </si>
  <si>
    <t>% change</t>
  </si>
  <si>
    <t>TABLE 2</t>
  </si>
  <si>
    <t xml:space="preserve">                RELATED MATERIALS* </t>
  </si>
  <si>
    <t>TABLE 3</t>
  </si>
  <si>
    <t>( BDS $)</t>
  </si>
  <si>
    <t xml:space="preserve">            IMPORTS (c.i.f)</t>
  </si>
  <si>
    <t xml:space="preserve">   EXPORTS (f.o.b)</t>
  </si>
  <si>
    <t>COUNTRY</t>
  </si>
  <si>
    <t xml:space="preserve">            DOMESTIC </t>
  </si>
  <si>
    <t xml:space="preserve">             RE-EXPORTS</t>
  </si>
  <si>
    <t xml:space="preserve">               TOTAL</t>
  </si>
  <si>
    <t>UNITED KINGDOM</t>
  </si>
  <si>
    <t>CANADA</t>
  </si>
  <si>
    <t>GERMANY</t>
  </si>
  <si>
    <t>JAPAN</t>
  </si>
  <si>
    <t>UNITED STATES</t>
  </si>
  <si>
    <t>PUERTO RICO</t>
  </si>
  <si>
    <t>CARICOM *</t>
  </si>
  <si>
    <t>VENEZUELA</t>
  </si>
  <si>
    <t xml:space="preserve"> OF  WHICH   O.E.C.S</t>
  </si>
  <si>
    <t>OTHER COMMONWEALTH</t>
  </si>
  <si>
    <t>CARIBBEAN</t>
  </si>
  <si>
    <t>ALL OTHER COUNTRIES</t>
  </si>
  <si>
    <t>STORES/BUNKERS *</t>
  </si>
  <si>
    <t>TOTAL *</t>
  </si>
  <si>
    <t>Anguilla</t>
  </si>
  <si>
    <t>Bermuda</t>
  </si>
  <si>
    <t>Bahamas</t>
  </si>
  <si>
    <t>Br.Virgin Islands</t>
  </si>
  <si>
    <t>Turks and Caicos</t>
  </si>
  <si>
    <t>Total</t>
  </si>
  <si>
    <t>TABLE 4</t>
  </si>
  <si>
    <t>Anuilla</t>
  </si>
  <si>
    <t>TABLE 5</t>
  </si>
  <si>
    <t xml:space="preserve">       RE-EXPORTS</t>
  </si>
  <si>
    <t xml:space="preserve">             TOTAL</t>
  </si>
  <si>
    <t xml:space="preserve">                RELATED MATERIALS * </t>
  </si>
  <si>
    <t>TABLE 6</t>
  </si>
  <si>
    <t>TABLE 7</t>
  </si>
  <si>
    <t>ANTIGUA</t>
  </si>
  <si>
    <t>BELIZE</t>
  </si>
  <si>
    <t>DOMINICA</t>
  </si>
  <si>
    <t>GRENADA</t>
  </si>
  <si>
    <t xml:space="preserve">         IMPORTS (c.i.f)</t>
  </si>
  <si>
    <t>EXPORTS (f.o.b)</t>
  </si>
  <si>
    <t>GUYANA</t>
  </si>
  <si>
    <t xml:space="preserve">             DOMESTIC </t>
  </si>
  <si>
    <t>HAITI</t>
  </si>
  <si>
    <t>JAMAICA</t>
  </si>
  <si>
    <t>ST. LUCIA</t>
  </si>
  <si>
    <t>SURINAME</t>
  </si>
  <si>
    <t>ST.KITTS/NEVIS</t>
  </si>
  <si>
    <t>MONSTERRAT</t>
  </si>
  <si>
    <t>TRINIDAD &amp; TOBAGO *</t>
  </si>
  <si>
    <t>ST. VINCENT</t>
  </si>
  <si>
    <t>CARICOM  TOTAL *</t>
  </si>
  <si>
    <t xml:space="preserve">OF WHICH   O.E.C.S </t>
  </si>
  <si>
    <t>TABLE 8</t>
  </si>
  <si>
    <t xml:space="preserve">VALUE OF IMPORTS AND EXPORTS OF CARICOM COUNTRIES </t>
  </si>
  <si>
    <t xml:space="preserve">TRINIDAD &amp; TOBAGO * </t>
  </si>
  <si>
    <t>TABLE 9</t>
  </si>
  <si>
    <t xml:space="preserve">       (BDS $)</t>
  </si>
  <si>
    <t>COMMODITY</t>
  </si>
  <si>
    <t>SITC CODE</t>
  </si>
  <si>
    <t>%</t>
  </si>
  <si>
    <t xml:space="preserve">SUGAR </t>
  </si>
  <si>
    <t>061.11</t>
  </si>
  <si>
    <t>MARGARINE AND SHORTENING</t>
  </si>
  <si>
    <t>091</t>
  </si>
  <si>
    <t>RUM</t>
  </si>
  <si>
    <t>112.441/449</t>
  </si>
  <si>
    <t>PIGMENTS, PAINTS &amp; VARNISHES</t>
  </si>
  <si>
    <t>533</t>
  </si>
  <si>
    <t>MEDICAMENTS &amp; PHARMACEUTICALS</t>
  </si>
  <si>
    <t>541-542</t>
  </si>
  <si>
    <t>SOAPS &amp; CLEANING PREPARATIONS</t>
  </si>
  <si>
    <t>554</t>
  </si>
  <si>
    <t>DISINFECTANTS, INSECTICIDES ETC.</t>
  </si>
  <si>
    <t>591</t>
  </si>
  <si>
    <t>PAPER, PAPER PRODUCTS AND</t>
  </si>
  <si>
    <t>ARTICLES OF PAPER</t>
  </si>
  <si>
    <t>641-642</t>
  </si>
  <si>
    <t>CEMENT</t>
  </si>
  <si>
    <t>66l.222</t>
  </si>
  <si>
    <t>METAL CONTAINERS</t>
  </si>
  <si>
    <t xml:space="preserve">FURNITURE AND PARTS </t>
  </si>
  <si>
    <t>821</t>
  </si>
  <si>
    <t>CLOTHING</t>
  </si>
  <si>
    <t>841-848</t>
  </si>
  <si>
    <t>TOTAL SELECTED</t>
  </si>
  <si>
    <t>DOMESTIC EXPORTS LESS</t>
  </si>
  <si>
    <t>ELECTRONIC COMPONENTS</t>
  </si>
  <si>
    <t>771.21,776.1-3,81</t>
  </si>
  <si>
    <t>772.31-33,35,38,41</t>
  </si>
  <si>
    <t>44-46,49,51-56,59</t>
  </si>
  <si>
    <t>778.6,72-74,79,849</t>
  </si>
  <si>
    <t>841,759.95</t>
  </si>
  <si>
    <t>OTHER DOMESTIC EXPORTS</t>
  </si>
  <si>
    <t>TOTAL DOMESTIC EXPORTS</t>
  </si>
  <si>
    <t xml:space="preserve">NOTE:   Electronic Components includes printed </t>
  </si>
  <si>
    <t xml:space="preserve">        circuits for motor vehicles</t>
  </si>
  <si>
    <t>TABLE 10</t>
  </si>
  <si>
    <t>SITC GROUP</t>
  </si>
  <si>
    <t>DESCRIPTION</t>
  </si>
  <si>
    <t xml:space="preserve">                                            BDS($)</t>
  </si>
  <si>
    <t>MAIN DOMESTIC EXPORTS OF THE MAJOR TRADING PARTNERS</t>
  </si>
  <si>
    <t xml:space="preserve">                                                      BDS($)</t>
  </si>
  <si>
    <t>PRINCIPAL COMMODITIES TRADED WITH CARICOM</t>
  </si>
  <si>
    <t xml:space="preserve">                                     BDS($)</t>
  </si>
  <si>
    <t>IMPORTS</t>
  </si>
  <si>
    <t xml:space="preserve">DOMESTIC </t>
  </si>
  <si>
    <t>EXPORTS</t>
  </si>
  <si>
    <t>RE-EXPORTS</t>
  </si>
  <si>
    <t>PRINCIPAL IMPORTS</t>
  </si>
  <si>
    <t>PRINCIPAL DOMESTIC EXPORTS</t>
  </si>
  <si>
    <t xml:space="preserve">MAJOR PARTNERS (IMP) </t>
  </si>
  <si>
    <t xml:space="preserve">MAJOR PARTNERS (DEX) </t>
  </si>
  <si>
    <t>CARICOM COUNTRIES (IMP)</t>
  </si>
  <si>
    <t>CARICOM COUNTRIES (DEX)</t>
  </si>
  <si>
    <t>Jan- 200</t>
  </si>
  <si>
    <t>VALUE OF CARICOM IMPORTS AND EXPORTS BY SECTION OF THE S.I.T.C</t>
  </si>
  <si>
    <t>VALUE OF IMPORTS AND EXPORTS BY SECTION OF THE S.I.T.C</t>
  </si>
  <si>
    <t>VALUE OF IMPORTS AND EXPORTS BY MAJOR COUNTRIES AND GROUP</t>
  </si>
  <si>
    <t>MAIN IMPORTS OF THE MAJOR TRADING PARTNERS</t>
  </si>
  <si>
    <t>MAIN RE- EXPORTS OF THE MAJOR TRADING PARTNERS</t>
  </si>
  <si>
    <t>SELECTED DOMESTIC EXPORTS AS A PERCENTAGE OF TOTAL DOMESTIC EXPORTS</t>
  </si>
  <si>
    <t>Divisions</t>
  </si>
  <si>
    <t>CNTRY_CODE</t>
  </si>
  <si>
    <t>Sections</t>
  </si>
  <si>
    <t>Description</t>
  </si>
  <si>
    <t>CurrentImports</t>
  </si>
  <si>
    <t>PreviousImports</t>
  </si>
  <si>
    <t>CurrentDexports</t>
  </si>
  <si>
    <t>PreviousDexports</t>
  </si>
  <si>
    <t>CurrentRexports</t>
  </si>
  <si>
    <t>PreviousRexports</t>
  </si>
  <si>
    <t>CurrentTexports</t>
  </si>
  <si>
    <t>PreviousTexports</t>
  </si>
  <si>
    <t>Current</t>
  </si>
  <si>
    <t>Previous</t>
  </si>
  <si>
    <t>TotalValue</t>
  </si>
  <si>
    <t>CNTRY_NAME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</si>
  <si>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</si>
  <si>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FLOOR, BAOBAB TOWER BUILDING,</t>
    </r>
  </si>
  <si>
    <t>WARRENS, ST. MICHAEL BARBADOS</t>
  </si>
  <si>
    <r>
      <t xml:space="preserve">WEBSITE: </t>
    </r>
    <r>
      <rPr>
        <b/>
        <u val="single"/>
        <sz val="16"/>
        <color indexed="62"/>
        <rFont val="Arial Narrow"/>
        <family val="2"/>
      </rPr>
      <t>www.barstats.gov.bb</t>
    </r>
  </si>
  <si>
    <r>
      <t>MONTHLY TRADE BULLETIN</t>
    </r>
    <r>
      <rPr>
        <sz val="36"/>
        <color indexed="62"/>
        <rFont val="Times New Roman"/>
        <family val="1"/>
      </rPr>
      <t xml:space="preserve"> </t>
    </r>
  </si>
  <si>
    <t>CONTACT FOR FURTHER INFORMATION</t>
  </si>
  <si>
    <t>REVIEW OF OVERSEAS TRADE</t>
  </si>
  <si>
    <t>CARICOM TRADE</t>
  </si>
  <si>
    <t>Cntry_Code</t>
  </si>
  <si>
    <t>CountryOrGroup</t>
  </si>
  <si>
    <t>Cntry_Name</t>
  </si>
  <si>
    <t>CurrentExports</t>
  </si>
  <si>
    <t>PreviousExports</t>
  </si>
  <si>
    <t>Groups</t>
  </si>
  <si>
    <t>CurrentMonth</t>
  </si>
  <si>
    <t>PreviousMonth</t>
  </si>
  <si>
    <t>TEL: (246) 535-2600 PBX   FAX (246) 421-8294</t>
  </si>
  <si>
    <r>
      <t xml:space="preserve">MR. JAMAR BELLAMY </t>
    </r>
    <r>
      <rPr>
        <b/>
        <sz val="16"/>
        <color indexed="62"/>
        <rFont val="Arial Narrow"/>
        <family val="2"/>
      </rPr>
      <t>TEL</t>
    </r>
    <r>
      <rPr>
        <b/>
        <sz val="16"/>
        <rFont val="Arial Narrow"/>
        <family val="2"/>
      </rPr>
      <t xml:space="preserve">: (246) 535-2689 </t>
    </r>
    <r>
      <rPr>
        <b/>
        <sz val="16"/>
        <color indexed="62"/>
        <rFont val="Arial Narrow"/>
        <family val="2"/>
      </rPr>
      <t xml:space="preserve">EMAIL: </t>
    </r>
    <r>
      <rPr>
        <b/>
        <u val="single"/>
        <sz val="16"/>
        <color indexed="62"/>
        <rFont val="Arial Narrow"/>
        <family val="2"/>
      </rPr>
      <t>jbellamy@barstats.gov.bb</t>
    </r>
  </si>
  <si>
    <t>0</t>
  </si>
  <si>
    <t>Food And Live Animals</t>
  </si>
  <si>
    <t>1</t>
  </si>
  <si>
    <t>Beverages And Tobacco</t>
  </si>
  <si>
    <t>2</t>
  </si>
  <si>
    <t>Crude Materials Inedible Except Fuels</t>
  </si>
  <si>
    <t>3</t>
  </si>
  <si>
    <t>Minerals, Fuels, Lubricants &amp; Rel. Mat.</t>
  </si>
  <si>
    <t>4</t>
  </si>
  <si>
    <t>Animals &amp; Vegetable Oils &amp; Fats</t>
  </si>
  <si>
    <t>5</t>
  </si>
  <si>
    <t>Chemicals</t>
  </si>
  <si>
    <t>6</t>
  </si>
  <si>
    <t>Manufactured Gds. Classified by Material</t>
  </si>
  <si>
    <t>7</t>
  </si>
  <si>
    <t>Machinery &amp; Transport Equipment</t>
  </si>
  <si>
    <t>8</t>
  </si>
  <si>
    <t>Miscellaneous Manufactured Articles</t>
  </si>
  <si>
    <t>9</t>
  </si>
  <si>
    <t>Miscellaneous Transactions &amp; Commodities</t>
  </si>
  <si>
    <t>BB</t>
  </si>
  <si>
    <t>SHIPS STORES</t>
  </si>
  <si>
    <t>CA</t>
  </si>
  <si>
    <t>DE</t>
  </si>
  <si>
    <t>G1</t>
  </si>
  <si>
    <t>CARICOM</t>
  </si>
  <si>
    <t>G2</t>
  </si>
  <si>
    <t>OECS</t>
  </si>
  <si>
    <t>G3</t>
  </si>
  <si>
    <t>COMMONCARIB</t>
  </si>
  <si>
    <t>G4</t>
  </si>
  <si>
    <t>OTHERS</t>
  </si>
  <si>
    <t>G5</t>
  </si>
  <si>
    <t>TOTAL</t>
  </si>
  <si>
    <t>GB</t>
  </si>
  <si>
    <t>JP</t>
  </si>
  <si>
    <t>PR</t>
  </si>
  <si>
    <t>US</t>
  </si>
  <si>
    <t>VE</t>
  </si>
  <si>
    <t>AG</t>
  </si>
  <si>
    <t>BZ</t>
  </si>
  <si>
    <t>DM</t>
  </si>
  <si>
    <t>GD</t>
  </si>
  <si>
    <t>GY</t>
  </si>
  <si>
    <t>HT</t>
  </si>
  <si>
    <t>JM</t>
  </si>
  <si>
    <t>KN</t>
  </si>
  <si>
    <t>ST. KITTS/NEVIS</t>
  </si>
  <si>
    <t>LC</t>
  </si>
  <si>
    <t>MS</t>
  </si>
  <si>
    <t>MONTSERRAT</t>
  </si>
  <si>
    <t>SR</t>
  </si>
  <si>
    <t>TT</t>
  </si>
  <si>
    <t>TRINIDAD &amp; TOB.</t>
  </si>
  <si>
    <t>VC</t>
  </si>
  <si>
    <t>ST.VINCENT</t>
  </si>
  <si>
    <t>Sugar</t>
  </si>
  <si>
    <t>Margarine</t>
  </si>
  <si>
    <t>Rum</t>
  </si>
  <si>
    <t>Pigments</t>
  </si>
  <si>
    <t>Medicaments</t>
  </si>
  <si>
    <t>Soaps</t>
  </si>
  <si>
    <t>Disinfectants</t>
  </si>
  <si>
    <t>Paper</t>
  </si>
  <si>
    <t>Cement</t>
  </si>
  <si>
    <t>Metal Container</t>
  </si>
  <si>
    <t>Furniture</t>
  </si>
  <si>
    <t>Clothing</t>
  </si>
  <si>
    <t>Selected Total</t>
  </si>
  <si>
    <t>Electronics</t>
  </si>
  <si>
    <t>Other Exports</t>
  </si>
  <si>
    <t>Total Exports</t>
  </si>
  <si>
    <t>098</t>
  </si>
  <si>
    <t>Edible Products</t>
  </si>
  <si>
    <t>248</t>
  </si>
  <si>
    <t>Wood Simply Worked</t>
  </si>
  <si>
    <t>642</t>
  </si>
  <si>
    <t>Articles Of Paper</t>
  </si>
  <si>
    <t>752</t>
  </si>
  <si>
    <t>Data Processing Machines</t>
  </si>
  <si>
    <t>764</t>
  </si>
  <si>
    <t>Telecommunication Equipment</t>
  </si>
  <si>
    <t>Furniture And Parts</t>
  </si>
  <si>
    <t>874</t>
  </si>
  <si>
    <t>Measuring Checking Instruments</t>
  </si>
  <si>
    <t>893</t>
  </si>
  <si>
    <t>Articles Of Plastic</t>
  </si>
  <si>
    <t>034</t>
  </si>
  <si>
    <t>Fish Fresh, Chilled, Frozen</t>
  </si>
  <si>
    <t>048</t>
  </si>
  <si>
    <t>Cereal, Flour, Starch</t>
  </si>
  <si>
    <t>081</t>
  </si>
  <si>
    <t>Feeding Stuff, Animals</t>
  </si>
  <si>
    <t>111</t>
  </si>
  <si>
    <t>Non-Alcoholic Beverages</t>
  </si>
  <si>
    <t>112</t>
  </si>
  <si>
    <t>Alcoholic Beverages</t>
  </si>
  <si>
    <t>334</t>
  </si>
  <si>
    <t>Petroleum Products Refined</t>
  </si>
  <si>
    <t>Soaps, Cleaning Prep.</t>
  </si>
  <si>
    <t>NL</t>
  </si>
  <si>
    <t>NETHERLANDS</t>
  </si>
  <si>
    <t>024</t>
  </si>
  <si>
    <t>Cheese And Curd</t>
  </si>
  <si>
    <t>054</t>
  </si>
  <si>
    <t>Vegetables Fresh/Chilled,Frozen,Dry</t>
  </si>
  <si>
    <t>056</t>
  </si>
  <si>
    <t>Vegetables/Roots Prep., Preserved</t>
  </si>
  <si>
    <t>Pigments, Paints, Varnishes</t>
  </si>
  <si>
    <t>Disinfectants,Insecticides</t>
  </si>
  <si>
    <t>658</t>
  </si>
  <si>
    <t>Made-Up Textile Articles</t>
  </si>
  <si>
    <t>713</t>
  </si>
  <si>
    <t>Internal Combustion Engines</t>
  </si>
  <si>
    <t>723</t>
  </si>
  <si>
    <t>Contractors Plant Equipment</t>
  </si>
  <si>
    <t>778</t>
  </si>
  <si>
    <t>Electrical Machinery &amp; Apparatus</t>
  </si>
  <si>
    <t>781</t>
  </si>
  <si>
    <t>Motor Cars</t>
  </si>
  <si>
    <t>782</t>
  </si>
  <si>
    <t>Goods And Special Purpose M.V.</t>
  </si>
  <si>
    <t>784</t>
  </si>
  <si>
    <t>Motor Vehicle Parts</t>
  </si>
  <si>
    <t>022</t>
  </si>
  <si>
    <t>Milk And Cream</t>
  </si>
  <si>
    <t>061</t>
  </si>
  <si>
    <t>Sugar, Molasses, Honey</t>
  </si>
  <si>
    <t>716</t>
  </si>
  <si>
    <t>Rotating Electric Plant</t>
  </si>
  <si>
    <t>776</t>
  </si>
  <si>
    <t>Valves Tubes Diodes</t>
  </si>
  <si>
    <t>699</t>
  </si>
  <si>
    <t>Base Metal Manufactures</t>
  </si>
  <si>
    <t>772</t>
  </si>
  <si>
    <t>Electric Switches Fuses</t>
  </si>
  <si>
    <t>785</t>
  </si>
  <si>
    <t>Motor Cycles; Cycles</t>
  </si>
  <si>
    <t>971</t>
  </si>
  <si>
    <t>Non-Monetary Gold</t>
  </si>
  <si>
    <t>046</t>
  </si>
  <si>
    <t>Meals Flour, Wheat, Meslin</t>
  </si>
  <si>
    <t>047</t>
  </si>
  <si>
    <t>Other Cereals, Meals, Flours</t>
  </si>
  <si>
    <t>Margarine And Shortening</t>
  </si>
  <si>
    <t>661</t>
  </si>
  <si>
    <t>Lime, Cement</t>
  </si>
  <si>
    <t>892</t>
  </si>
  <si>
    <t>Printed Matter</t>
  </si>
  <si>
    <t>512</t>
  </si>
  <si>
    <t>Alcohols, Phenols</t>
  </si>
  <si>
    <t>542</t>
  </si>
  <si>
    <t>Medicaments Including Vet. Med.</t>
  </si>
  <si>
    <t>692</t>
  </si>
  <si>
    <t>Metal Containers</t>
  </si>
  <si>
    <t>421</t>
  </si>
  <si>
    <t>Fixed Vegetable Oils And Fat, Soft</t>
  </si>
  <si>
    <t>553</t>
  </si>
  <si>
    <t>Perfumery, Cosmetics</t>
  </si>
  <si>
    <t>057</t>
  </si>
  <si>
    <t>Fruits And Nuts Fresh/Dry</t>
  </si>
  <si>
    <t>282</t>
  </si>
  <si>
    <t>Ferrous Waste And Scrap</t>
  </si>
  <si>
    <t>541</t>
  </si>
  <si>
    <t>Medicinal Pharmacy Products</t>
  </si>
  <si>
    <t>693</t>
  </si>
  <si>
    <t>Wire Products</t>
  </si>
  <si>
    <t>074</t>
  </si>
  <si>
    <t>Tea And Mate</t>
  </si>
  <si>
    <t>122</t>
  </si>
  <si>
    <t>Tobacco Manufactured</t>
  </si>
  <si>
    <t>665</t>
  </si>
  <si>
    <t>Glassware</t>
  </si>
  <si>
    <t>848</t>
  </si>
  <si>
    <t>Headgear-Non Textile Clothing</t>
  </si>
  <si>
    <t>598</t>
  </si>
  <si>
    <t>Misc. Chemical Products</t>
  </si>
  <si>
    <t>872</t>
  </si>
  <si>
    <t>Medical Appliances</t>
  </si>
  <si>
    <t>841</t>
  </si>
  <si>
    <t>Male Clothing-Non Knitted</t>
  </si>
  <si>
    <t>845</t>
  </si>
  <si>
    <t>Articles Of Apparel</t>
  </si>
  <si>
    <t>885</t>
  </si>
  <si>
    <t>Watches And Clocks</t>
  </si>
  <si>
    <t>894</t>
  </si>
  <si>
    <t>Toys Games, Baby Carriages</t>
  </si>
  <si>
    <t>897</t>
  </si>
  <si>
    <t>Jewellery</t>
  </si>
  <si>
    <t>899</t>
  </si>
  <si>
    <t>Misc. Manufactured Articles</t>
  </si>
  <si>
    <t>04</t>
  </si>
  <si>
    <t>Cereals</t>
  </si>
  <si>
    <t>05</t>
  </si>
  <si>
    <t>Vegetables &amp; Fruits</t>
  </si>
  <si>
    <t>33</t>
  </si>
  <si>
    <t>Petroleum,Petroleum Products &amp; Related Materials</t>
  </si>
  <si>
    <t>64</t>
  </si>
  <si>
    <t>Paper &amp; Articles Of Paper</t>
  </si>
  <si>
    <t>74</t>
  </si>
  <si>
    <t>General Industrial Machinery &amp; Parts</t>
  </si>
  <si>
    <t>77</t>
  </si>
  <si>
    <t>Electrical Machinery</t>
  </si>
  <si>
    <t>78</t>
  </si>
  <si>
    <t>Road Vehicles</t>
  </si>
  <si>
    <t>89</t>
  </si>
  <si>
    <t>ZZ</t>
  </si>
  <si>
    <t>ALL OTHERS</t>
  </si>
  <si>
    <t>09</t>
  </si>
  <si>
    <t>Miscellaneous Edible Products</t>
  </si>
  <si>
    <t>11</t>
  </si>
  <si>
    <t>Beverages</t>
  </si>
  <si>
    <t>54</t>
  </si>
  <si>
    <t>Medicinal &amp; Pharmaceutical Products</t>
  </si>
  <si>
    <t>59</t>
  </si>
  <si>
    <t>Chemical Products</t>
  </si>
  <si>
    <t>66</t>
  </si>
  <si>
    <t>Non-Metallic Mineral Manufactures</t>
  </si>
  <si>
    <t>69</t>
  </si>
  <si>
    <t>Manufactures Of Metals</t>
  </si>
  <si>
    <t xml:space="preserve">May </t>
  </si>
  <si>
    <t>741</t>
  </si>
  <si>
    <t>Heating Cooling Equipment</t>
  </si>
  <si>
    <t>775</t>
  </si>
  <si>
    <t>Household Type Equipment</t>
  </si>
  <si>
    <t>342</t>
  </si>
  <si>
    <t>Liquified Propane, Butane</t>
  </si>
  <si>
    <t>012</t>
  </si>
  <si>
    <t>Other Meat Fresh, Chilled</t>
  </si>
  <si>
    <t>CN</t>
  </si>
  <si>
    <t>CHINA, PEO.REP.</t>
  </si>
  <si>
    <t>625</t>
  </si>
  <si>
    <t>Rubber Tyres,Cases</t>
  </si>
  <si>
    <t>562</t>
  </si>
  <si>
    <t>Fertilizers, Manufactured</t>
  </si>
  <si>
    <t>597</t>
  </si>
  <si>
    <t>Prep. Additives For Mineral Oils</t>
  </si>
  <si>
    <t>931</t>
  </si>
  <si>
    <t>Special Transactions And Commodities</t>
  </si>
  <si>
    <t>017</t>
  </si>
  <si>
    <t>Meat Prepared</t>
  </si>
  <si>
    <t>059</t>
  </si>
  <si>
    <t>Fruit Juices</t>
  </si>
  <si>
    <t>793</t>
  </si>
  <si>
    <t>Ships And Boats</t>
  </si>
  <si>
    <t>896</t>
  </si>
  <si>
    <t>Artwork, Collectors Pieces</t>
  </si>
  <si>
    <t>001</t>
  </si>
  <si>
    <t>Live Animals For Food</t>
  </si>
  <si>
    <t>663</t>
  </si>
  <si>
    <t>Mineral Manufactures</t>
  </si>
  <si>
    <t>691</t>
  </si>
  <si>
    <t>Structures Etc Iron, Steel</t>
  </si>
  <si>
    <t>774</t>
  </si>
  <si>
    <t>Electro Medical Equipment</t>
  </si>
  <si>
    <t>574</t>
  </si>
  <si>
    <t>Polyacetate Expoxide Primary</t>
  </si>
  <si>
    <t>641</t>
  </si>
  <si>
    <t>Paper And Paper Products</t>
  </si>
  <si>
    <t>831</t>
  </si>
  <si>
    <t>Travel Goods,Handbags</t>
  </si>
  <si>
    <t>842</t>
  </si>
  <si>
    <t>Female Clothing Non Knitted</t>
  </si>
  <si>
    <t>843</t>
  </si>
  <si>
    <t>Male Clothing Knitted</t>
  </si>
  <si>
    <t>844</t>
  </si>
  <si>
    <t>Female Clothing Knitted</t>
  </si>
  <si>
    <t>851</t>
  </si>
  <si>
    <t>Footwear</t>
  </si>
  <si>
    <t>035</t>
  </si>
  <si>
    <t>Fish Salted, Dried, Smoked</t>
  </si>
  <si>
    <t>684</t>
  </si>
  <si>
    <t>Aluminium</t>
  </si>
  <si>
    <t>726</t>
  </si>
  <si>
    <t>Printing, Binding Machinery</t>
  </si>
  <si>
    <t>745</t>
  </si>
  <si>
    <t>Other Non-Electric Machinery</t>
  </si>
  <si>
    <t>728</t>
  </si>
  <si>
    <t>Other Machinery</t>
  </si>
  <si>
    <t>333</t>
  </si>
  <si>
    <t>Petroleum Crude</t>
  </si>
  <si>
    <t>79</t>
  </si>
  <si>
    <t>Other Tranport Equipment</t>
  </si>
  <si>
    <t>PA</t>
  </si>
  <si>
    <t>PANAMA</t>
  </si>
  <si>
    <t>During the month of May 2020, total imports to Barbados were valued at $220 million, whilst total exports from Barbados were valued at $53 million. This resulted in a visible trade deficit of $167.1 million, as compared with a visible trade deficit of $213.9 for May 2019.</t>
  </si>
  <si>
    <t>Imports for May 2020 were $75.4 million less than imports for May 2019, a decrease of 25.5%. Total exports decreased by $28.7 million or 35.1% of the May 2019 figure. Domestic exports decreased by $5.5 million or 12.2% over May 2019, while the value of re-exports decreased by $23.2 million or 63.4% over the corresponding period 2019.</t>
  </si>
  <si>
    <t>For the period January – May 2020, the value of imports to Barbados was $1 billion, whilst the value of total exports was $311 million representing an accumulated visible trade deficit of $918.5 million as compared to a similar deficit of $905.5 million for January – May 2019.</t>
  </si>
  <si>
    <r>
      <t>Imports for January – May 2020 were $83.8 million less than imports for the same period 2019, a decrease of 6.4%. Total exports showed a decrease of some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$96.8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million or 23.7% over the January - March 2019 figure. Domestic exports decreased by $43.9 million or 19.8% over January – May 2019. The value of re-exports decreased by $52.8 million or 28.4% over the corresponding period 2019.</t>
    </r>
  </si>
  <si>
    <t>During the month of May 2020, total imports from CARICOM countries were valued at $29 million, whilst total exports to CARICOM were valued at $28 million, resulting in a trade deficit of $0.6 million as compared with a visible trade deficit of $17.0 million for May 2019.</t>
  </si>
  <si>
    <r>
      <t>Total CARICOM imports for May 2020 were $16.1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million less than CARICOM imports for May 2019, a decrease of 35.3%. Total exports to CARICOM for May 2020 were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$0.3 million more than total exports for May 2019, an increase of 1.0%. Domestic exports decreased by $1.9 million or 7.3% over May 2019. The value of re-exports increased by some $2.2 million, or 65.1%, over the May 2019 figure.</t>
    </r>
  </si>
  <si>
    <t>For the period January – May 2020, total imports from CARICOM were valued at $253 million, whilst total exports were $116 million resulting in an accumulated visible trade deficit of $137.3 million as compared with a deficit of $87.7 million for the same period of 2019.</t>
  </si>
  <si>
    <t>During this period, CARICOM imports were approximately $20.9 million more than those over the same period in 2019, a increase of 9.0%. Total exports to CARICOM for January – May 2020 were $28.7 million less than total exports for the corresponding period 2019, a decrease of 19.8%. Domestic exports decreased by approximately $27.4 million or 21.3% over the same period 2019. The value of re-exports decreased by $1.3million or 8.1% over the January – May 2019 figure.</t>
  </si>
  <si>
    <t xml:space="preserve">                     JANUARY - MAY</t>
  </si>
  <si>
    <r>
      <t xml:space="preserve">NEXT PUBLICATION DATE: </t>
    </r>
    <r>
      <rPr>
        <b/>
        <sz val="16"/>
        <rFont val="Arial Narrow"/>
        <family val="2"/>
      </rPr>
      <t>26TH OCTOBER, 2020</t>
    </r>
  </si>
  <si>
    <r>
      <rPr>
        <b/>
        <sz val="16"/>
        <color indexed="62"/>
        <rFont val="Arial Narrow"/>
        <family val="2"/>
      </rPr>
      <t xml:space="preserve">PUBLISHED ON: </t>
    </r>
    <r>
      <rPr>
        <b/>
        <sz val="16"/>
        <rFont val="Arial Narrow"/>
        <family val="2"/>
      </rPr>
      <t>4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SEPTEMBER,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</si>
</sst>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71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%"/>
    <numFmt numFmtId="192" formatCode="_(* #,##0_);_(* \(#,##0\);_(* &quot;-&quot;??_);_(@_)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u val="single"/>
      <sz val="10"/>
      <color indexed="8"/>
      <name val="Book Antiqua"/>
      <family val="1"/>
    </font>
    <font>
      <b/>
      <u val="single"/>
      <sz val="10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u val="single"/>
      <sz val="16"/>
      <color indexed="62"/>
      <name val="Arial Narrow"/>
      <family val="2"/>
    </font>
    <font>
      <sz val="11"/>
      <name val="Calibri"/>
      <family val="2"/>
    </font>
    <font>
      <sz val="36"/>
      <color indexed="62"/>
      <name val="Times New Roman"/>
      <family val="1"/>
    </font>
    <font>
      <b/>
      <sz val="16"/>
      <color indexed="62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color rgb="FF333399"/>
      <name val="Arial Narrow"/>
      <family val="2"/>
    </font>
    <font>
      <b/>
      <sz val="16"/>
      <color rgb="FF3333CC"/>
      <name val="Arial Narrow"/>
      <family val="2"/>
    </font>
    <font>
      <u val="single"/>
      <sz val="28"/>
      <color rgb="FF3333CC"/>
      <name val="Times New Roman"/>
      <family val="1"/>
    </font>
    <font>
      <sz val="33.75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Book Antiqua"/>
      <family val="2"/>
    </font>
    <font>
      <sz val="9"/>
      <color rgb="FF000000"/>
      <name val="Arial"/>
      <family val="2"/>
    </font>
    <font>
      <b/>
      <sz val="16.55"/>
      <color rgb="FF000000"/>
      <name val="Book Antiqua"/>
      <family val="2"/>
    </font>
    <font>
      <sz val="18.4"/>
      <color rgb="FF000000"/>
      <name val="Book Antiqua"/>
      <family val="2"/>
    </font>
    <font>
      <sz val="9.5"/>
      <color rgb="FF000000"/>
      <name val="Arial"/>
      <family val="2"/>
    </font>
    <font>
      <sz val="29.75"/>
      <color rgb="FF000000"/>
      <name val="Arial"/>
      <family val="2"/>
    </font>
    <font>
      <sz val="10.25"/>
      <color rgb="FF000000"/>
      <name val="Arial"/>
      <family val="2"/>
    </font>
    <font>
      <sz val="22.25"/>
      <color rgb="FF000000"/>
      <name val="Arial"/>
      <family val="2"/>
    </font>
    <font>
      <sz val="9.75"/>
      <color rgb="FF000000"/>
      <name val="Book Antiqua"/>
      <family val="2"/>
    </font>
    <font>
      <sz val="9.75"/>
      <color rgb="FF000000"/>
      <name val="Arial"/>
      <family val="2"/>
    </font>
    <font>
      <sz val="8"/>
      <color rgb="FF000000"/>
      <name val="Book Antiqua"/>
      <family val="2"/>
    </font>
    <font>
      <sz val="22"/>
      <color rgb="FF000000"/>
      <name val="Arial"/>
      <family val="2"/>
    </font>
    <font>
      <b/>
      <sz val="36"/>
      <color rgb="FFFF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2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35" applyFont="1" applyFill="1" applyBorder="1" applyAlignment="1">
      <alignment horizontal="left"/>
      <protection/>
    </xf>
    <xf numFmtId="0" fontId="1" fillId="0" borderId="8" xfId="35" applyFont="1" applyFill="1" applyBorder="1" applyAlignment="1">
      <alignment horizontal="right"/>
      <protection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79" fontId="6" fillId="0" borderId="2" xfId="23" applyNumberFormat="1" applyFont="1" applyBorder="1" applyAlignment="1">
      <alignment/>
    </xf>
    <xf numFmtId="179" fontId="6" fillId="0" borderId="12" xfId="23" applyNumberFormat="1" applyFont="1" applyBorder="1" applyAlignment="1">
      <alignment/>
    </xf>
    <xf numFmtId="179" fontId="6" fillId="0" borderId="0" xfId="23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9" fontId="2" fillId="0" borderId="12" xfId="23" applyNumberFormat="1" applyFont="1" applyBorder="1" applyAlignment="1">
      <alignment/>
    </xf>
    <xf numFmtId="179" fontId="2" fillId="0" borderId="2" xfId="23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8" xfId="38" applyFont="1" applyFill="1" applyBorder="1" applyAlignment="1">
      <alignment horizontal="right"/>
      <protection/>
    </xf>
    <xf numFmtId="0" fontId="10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right"/>
      <protection/>
    </xf>
    <xf numFmtId="179" fontId="11" fillId="0" borderId="2" xfId="23" applyNumberFormat="1" applyFont="1" applyBorder="1" applyAlignment="1">
      <alignment/>
    </xf>
    <xf numFmtId="0" fontId="1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79" fontId="2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9" fontId="2" fillId="0" borderId="10" xfId="23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2" fillId="0" borderId="5" xfId="23" applyNumberFormat="1" applyFont="1" applyBorder="1" applyAlignment="1">
      <alignment/>
    </xf>
    <xf numFmtId="179" fontId="2" fillId="0" borderId="13" xfId="23" applyNumberFormat="1" applyFont="1" applyBorder="1" applyAlignment="1">
      <alignment/>
    </xf>
    <xf numFmtId="179" fontId="2" fillId="0" borderId="14" xfId="23" applyNumberFormat="1" applyFont="1" applyBorder="1" applyAlignment="1">
      <alignment/>
    </xf>
    <xf numFmtId="179" fontId="2" fillId="0" borderId="6" xfId="2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2" fillId="0" borderId="0" xfId="15" applyNumberFormat="1" applyFont="1" applyBorder="1" applyAlignment="1">
      <alignment/>
    </xf>
    <xf numFmtId="179" fontId="6" fillId="0" borderId="2" xfId="24" applyNumberFormat="1" applyFont="1" applyBorder="1" applyAlignment="1">
      <alignment/>
    </xf>
    <xf numFmtId="179" fontId="6" fillId="0" borderId="12" xfId="24" applyNumberFormat="1" applyFont="1" applyBorder="1" applyAlignment="1">
      <alignment/>
    </xf>
    <xf numFmtId="179" fontId="6" fillId="0" borderId="0" xfId="24" applyNumberFormat="1" applyFont="1" applyBorder="1" applyAlignment="1">
      <alignment/>
    </xf>
    <xf numFmtId="179" fontId="2" fillId="0" borderId="12" xfId="24" applyNumberFormat="1" applyFont="1" applyBorder="1" applyAlignment="1">
      <alignment/>
    </xf>
    <xf numFmtId="179" fontId="2" fillId="0" borderId="2" xfId="24" applyNumberFormat="1" applyFont="1" applyBorder="1" applyAlignment="1">
      <alignment/>
    </xf>
    <xf numFmtId="179" fontId="11" fillId="0" borderId="2" xfId="24" applyNumberFormat="1" applyFont="1" applyBorder="1" applyAlignment="1">
      <alignment/>
    </xf>
    <xf numFmtId="179" fontId="2" fillId="0" borderId="0" xfId="24" applyNumberFormat="1" applyFont="1" applyBorder="1" applyAlignment="1">
      <alignment/>
    </xf>
    <xf numFmtId="179" fontId="2" fillId="0" borderId="10" xfId="24" applyNumberFormat="1" applyFont="1" applyBorder="1" applyAlignment="1">
      <alignment/>
    </xf>
    <xf numFmtId="179" fontId="2" fillId="0" borderId="5" xfId="24" applyNumberFormat="1" applyFont="1" applyBorder="1" applyAlignment="1">
      <alignment/>
    </xf>
    <xf numFmtId="179" fontId="2" fillId="0" borderId="13" xfId="24" applyNumberFormat="1" applyFont="1" applyBorder="1" applyAlignment="1">
      <alignment/>
    </xf>
    <xf numFmtId="179" fontId="2" fillId="0" borderId="14" xfId="24" applyNumberFormat="1" applyFont="1" applyBorder="1" applyAlignment="1">
      <alignment/>
    </xf>
    <xf numFmtId="179" fontId="2" fillId="0" borderId="6" xfId="24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8" xfId="36" applyFont="1" applyFill="1" applyBorder="1" applyAlignment="1">
      <alignment horizontal="left" wrapText="1"/>
      <protection/>
    </xf>
    <xf numFmtId="0" fontId="1" fillId="0" borderId="8" xfId="36" applyFont="1" applyFill="1" applyBorder="1" applyAlignment="1">
      <alignment horizontal="right" wrapText="1"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8" xfId="36" applyFont="1" applyFill="1" applyBorder="1" applyAlignment="1">
      <alignment horizontal="left"/>
      <protection/>
    </xf>
    <xf numFmtId="0" fontId="3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179" fontId="2" fillId="0" borderId="0" xfId="25" applyNumberFormat="1" applyFont="1" applyAlignment="1">
      <alignment/>
    </xf>
    <xf numFmtId="179" fontId="2" fillId="0" borderId="0" xfId="25" applyNumberFormat="1" applyFont="1" applyBorder="1" applyAlignment="1">
      <alignment/>
    </xf>
    <xf numFmtId="179" fontId="2" fillId="0" borderId="12" xfId="25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left"/>
    </xf>
    <xf numFmtId="179" fontId="2" fillId="0" borderId="10" xfId="25" applyNumberFormat="1" applyFont="1" applyBorder="1" applyAlignment="1">
      <alignment/>
    </xf>
    <xf numFmtId="0" fontId="3" fillId="0" borderId="13" xfId="0" applyFont="1" applyBorder="1" applyAlignment="1">
      <alignment/>
    </xf>
    <xf numFmtId="179" fontId="2" fillId="0" borderId="13" xfId="25" applyNumberFormat="1" applyFont="1" applyBorder="1" applyAlignment="1">
      <alignment/>
    </xf>
    <xf numFmtId="179" fontId="0" fillId="0" borderId="0" xfId="25" applyNumberFormat="1" applyAlignment="1">
      <alignment/>
    </xf>
    <xf numFmtId="0" fontId="1" fillId="0" borderId="8" xfId="37" applyFont="1" applyFill="1" applyBorder="1" applyAlignment="1">
      <alignment horizontal="left"/>
      <protection/>
    </xf>
    <xf numFmtId="179" fontId="2" fillId="0" borderId="0" xfId="25" applyNumberFormat="1" applyFont="1" applyFill="1" applyBorder="1" applyAlignment="1">
      <alignment/>
    </xf>
    <xf numFmtId="0" fontId="1" fillId="0" borderId="18" xfId="36" applyFont="1" applyFill="1" applyBorder="1" applyAlignment="1">
      <alignment horizontal="left" wrapText="1"/>
      <protection/>
    </xf>
    <xf numFmtId="179" fontId="2" fillId="0" borderId="0" xfId="26" applyNumberFormat="1" applyFont="1" applyAlignment="1">
      <alignment/>
    </xf>
    <xf numFmtId="179" fontId="2" fillId="0" borderId="0" xfId="26" applyNumberFormat="1" applyFont="1" applyBorder="1" applyAlignment="1">
      <alignment/>
    </xf>
    <xf numFmtId="179" fontId="0" fillId="0" borderId="0" xfId="26" applyNumberFormat="1" applyAlignment="1">
      <alignment/>
    </xf>
    <xf numFmtId="179" fontId="2" fillId="0" borderId="0" xfId="26" applyNumberFormat="1" applyFont="1" applyFill="1" applyBorder="1" applyAlignment="1">
      <alignment/>
    </xf>
    <xf numFmtId="179" fontId="6" fillId="0" borderId="2" xfId="27" applyNumberFormat="1" applyFont="1" applyBorder="1" applyAlignment="1">
      <alignment/>
    </xf>
    <xf numFmtId="179" fontId="6" fillId="0" borderId="12" xfId="27" applyNumberFormat="1" applyFont="1" applyBorder="1" applyAlignment="1">
      <alignment/>
    </xf>
    <xf numFmtId="179" fontId="6" fillId="0" borderId="0" xfId="27" applyNumberFormat="1" applyFont="1" applyBorder="1" applyAlignment="1">
      <alignment/>
    </xf>
    <xf numFmtId="179" fontId="2" fillId="0" borderId="12" xfId="27" applyNumberFormat="1" applyFont="1" applyBorder="1" applyAlignment="1">
      <alignment/>
    </xf>
    <xf numFmtId="179" fontId="2" fillId="0" borderId="2" xfId="27" applyNumberFormat="1" applyFont="1" applyBorder="1" applyAlignment="1">
      <alignment/>
    </xf>
    <xf numFmtId="179" fontId="11" fillId="0" borderId="2" xfId="27" applyNumberFormat="1" applyFont="1" applyBorder="1" applyAlignment="1">
      <alignment/>
    </xf>
    <xf numFmtId="179" fontId="2" fillId="0" borderId="0" xfId="27" applyNumberFormat="1" applyFont="1" applyBorder="1" applyAlignment="1">
      <alignment/>
    </xf>
    <xf numFmtId="179" fontId="2" fillId="0" borderId="10" xfId="27" applyNumberFormat="1" applyFont="1" applyBorder="1" applyAlignment="1">
      <alignment/>
    </xf>
    <xf numFmtId="179" fontId="2" fillId="0" borderId="5" xfId="27" applyNumberFormat="1" applyFont="1" applyBorder="1" applyAlignment="1">
      <alignment/>
    </xf>
    <xf numFmtId="179" fontId="2" fillId="0" borderId="13" xfId="27" applyNumberFormat="1" applyFont="1" applyBorder="1" applyAlignment="1">
      <alignment/>
    </xf>
    <xf numFmtId="179" fontId="2" fillId="0" borderId="14" xfId="27" applyNumberFormat="1" applyFont="1" applyBorder="1" applyAlignment="1">
      <alignment/>
    </xf>
    <xf numFmtId="179" fontId="2" fillId="0" borderId="6" xfId="27" applyNumberFormat="1" applyFont="1" applyBorder="1" applyAlignment="1">
      <alignment/>
    </xf>
    <xf numFmtId="178" fontId="2" fillId="0" borderId="0" xfId="27" applyNumberFormat="1" applyFont="1" applyBorder="1" applyAlignment="1">
      <alignment/>
    </xf>
    <xf numFmtId="179" fontId="6" fillId="0" borderId="2" xfId="28" applyNumberFormat="1" applyFont="1" applyBorder="1" applyAlignment="1">
      <alignment/>
    </xf>
    <xf numFmtId="179" fontId="6" fillId="0" borderId="12" xfId="28" applyNumberFormat="1" applyFont="1" applyBorder="1" applyAlignment="1">
      <alignment/>
    </xf>
    <xf numFmtId="179" fontId="6" fillId="0" borderId="0" xfId="28" applyNumberFormat="1" applyFont="1" applyBorder="1" applyAlignment="1">
      <alignment/>
    </xf>
    <xf numFmtId="179" fontId="2" fillId="0" borderId="12" xfId="28" applyNumberFormat="1" applyFont="1" applyBorder="1" applyAlignment="1">
      <alignment/>
    </xf>
    <xf numFmtId="179" fontId="2" fillId="0" borderId="2" xfId="28" applyNumberFormat="1" applyFont="1" applyBorder="1" applyAlignment="1">
      <alignment/>
    </xf>
    <xf numFmtId="179" fontId="11" fillId="0" borderId="2" xfId="28" applyNumberFormat="1" applyFont="1" applyBorder="1" applyAlignment="1">
      <alignment/>
    </xf>
    <xf numFmtId="179" fontId="2" fillId="0" borderId="0" xfId="28" applyNumberFormat="1" applyFont="1" applyBorder="1" applyAlignment="1">
      <alignment/>
    </xf>
    <xf numFmtId="179" fontId="2" fillId="0" borderId="10" xfId="28" applyNumberFormat="1" applyFont="1" applyBorder="1" applyAlignment="1">
      <alignment/>
    </xf>
    <xf numFmtId="179" fontId="2" fillId="0" borderId="5" xfId="28" applyNumberFormat="1" applyFont="1" applyBorder="1" applyAlignment="1">
      <alignment/>
    </xf>
    <xf numFmtId="179" fontId="2" fillId="0" borderId="13" xfId="28" applyNumberFormat="1" applyFont="1" applyBorder="1" applyAlignment="1">
      <alignment/>
    </xf>
    <xf numFmtId="179" fontId="2" fillId="0" borderId="14" xfId="28" applyNumberFormat="1" applyFont="1" applyBorder="1" applyAlignment="1">
      <alignment/>
    </xf>
    <xf numFmtId="179" fontId="2" fillId="0" borderId="6" xfId="28" applyNumberFormat="1" applyFont="1" applyBorder="1" applyAlignment="1">
      <alignment/>
    </xf>
    <xf numFmtId="178" fontId="2" fillId="0" borderId="0" xfId="28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2" fillId="0" borderId="0" xfId="29" applyNumberFormat="1" applyFont="1" applyAlignment="1">
      <alignment/>
    </xf>
    <xf numFmtId="179" fontId="2" fillId="0" borderId="12" xfId="29" applyNumberFormat="1" applyFont="1" applyBorder="1" applyAlignment="1">
      <alignment/>
    </xf>
    <xf numFmtId="179" fontId="2" fillId="0" borderId="0" xfId="29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179" fontId="2" fillId="0" borderId="1" xfId="29" applyNumberFormat="1" applyFont="1" applyBorder="1" applyAlignment="1">
      <alignment/>
    </xf>
    <xf numFmtId="179" fontId="2" fillId="0" borderId="10" xfId="29" applyNumberFormat="1" applyFont="1" applyBorder="1" applyAlignment="1">
      <alignment/>
    </xf>
    <xf numFmtId="179" fontId="2" fillId="0" borderId="9" xfId="29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9" fontId="2" fillId="0" borderId="4" xfId="2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9" fontId="2" fillId="0" borderId="20" xfId="29" applyNumberFormat="1" applyFont="1" applyBorder="1" applyAlignment="1">
      <alignment/>
    </xf>
    <xf numFmtId="179" fontId="2" fillId="0" borderId="22" xfId="2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9" fontId="2" fillId="0" borderId="0" xfId="30" applyNumberFormat="1" applyFont="1" applyAlignment="1">
      <alignment/>
    </xf>
    <xf numFmtId="179" fontId="2" fillId="0" borderId="12" xfId="30" applyNumberFormat="1" applyFont="1" applyBorder="1" applyAlignment="1">
      <alignment/>
    </xf>
    <xf numFmtId="179" fontId="2" fillId="0" borderId="0" xfId="30" applyNumberFormat="1" applyFont="1" applyBorder="1" applyAlignment="1">
      <alignment/>
    </xf>
    <xf numFmtId="179" fontId="2" fillId="0" borderId="1" xfId="30" applyNumberFormat="1" applyFont="1" applyBorder="1" applyAlignment="1">
      <alignment/>
    </xf>
    <xf numFmtId="179" fontId="2" fillId="0" borderId="10" xfId="30" applyNumberFormat="1" applyFont="1" applyBorder="1" applyAlignment="1">
      <alignment/>
    </xf>
    <xf numFmtId="179" fontId="2" fillId="0" borderId="9" xfId="30" applyNumberFormat="1" applyFont="1" applyBorder="1" applyAlignment="1">
      <alignment/>
    </xf>
    <xf numFmtId="179" fontId="2" fillId="0" borderId="4" xfId="30" applyNumberFormat="1" applyFont="1" applyBorder="1" applyAlignment="1">
      <alignment/>
    </xf>
    <xf numFmtId="179" fontId="2" fillId="0" borderId="20" xfId="30" applyNumberFormat="1" applyFont="1" applyBorder="1" applyAlignment="1">
      <alignment/>
    </xf>
    <xf numFmtId="179" fontId="2" fillId="0" borderId="22" xfId="30" applyNumberFormat="1" applyFont="1" applyBorder="1" applyAlignment="1">
      <alignment/>
    </xf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9" xfId="0" applyBorder="1"/>
    <xf numFmtId="0" fontId="0" fillId="0" borderId="0" xfId="0" applyBorder="1"/>
    <xf numFmtId="0" fontId="4" fillId="0" borderId="0" xfId="0" applyFont="1" applyBorder="1"/>
    <xf numFmtId="0" fontId="0" fillId="0" borderId="12" xfId="0" applyBorder="1"/>
    <xf numFmtId="0" fontId="4" fillId="0" borderId="19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179" fontId="0" fillId="0" borderId="0" xfId="31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quotePrefix="1"/>
    <xf numFmtId="0" fontId="4" fillId="0" borderId="0" xfId="0" applyFont="1" applyBorder="1" applyAlignment="1">
      <alignment horizontal="left"/>
    </xf>
    <xf numFmtId="0" fontId="4" fillId="0" borderId="20" xfId="0" applyFont="1" applyBorder="1"/>
    <xf numFmtId="179" fontId="0" fillId="0" borderId="20" xfId="31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0" fillId="0" borderId="10" xfId="0" applyBorder="1"/>
    <xf numFmtId="0" fontId="16" fillId="0" borderId="0" xfId="0" applyFont="1"/>
    <xf numFmtId="0" fontId="1" fillId="0" borderId="0" xfId="34" applyFont="1" applyFill="1" applyBorder="1" applyAlignment="1">
      <alignment horizontal="right"/>
      <protection/>
    </xf>
    <xf numFmtId="0" fontId="17" fillId="0" borderId="0" xfId="34" applyFont="1" applyFill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4" xfId="34" applyFont="1" applyFill="1" applyBorder="1" applyAlignment="1">
      <alignment horizontal="right"/>
      <protection/>
    </xf>
    <xf numFmtId="0" fontId="1" fillId="0" borderId="8" xfId="34" applyFont="1" applyFill="1" applyBorder="1" applyAlignment="1">
      <alignment horizontal="right"/>
      <protection/>
    </xf>
    <xf numFmtId="0" fontId="1" fillId="0" borderId="0" xfId="34" applyFont="1" applyFill="1" applyBorder="1" applyAlignment="1">
      <alignment horizontal="left"/>
      <protection/>
    </xf>
    <xf numFmtId="0" fontId="19" fillId="0" borderId="0" xfId="0" applyFont="1" applyBorder="1" applyAlignment="1" quotePrefix="1">
      <alignment/>
    </xf>
    <xf numFmtId="0" fontId="20" fillId="0" borderId="0" xfId="34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34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34" applyFont="1" applyFill="1" applyBorder="1" applyAlignment="1">
      <alignment horizontal="left"/>
      <protection/>
    </xf>
    <xf numFmtId="192" fontId="21" fillId="0" borderId="0" xfId="18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9" fontId="22" fillId="0" borderId="0" xfId="18" applyNumberFormat="1" applyFont="1" applyFill="1" applyBorder="1" applyAlignment="1">
      <alignment horizontal="left"/>
    </xf>
    <xf numFmtId="0" fontId="21" fillId="0" borderId="0" xfId="33" applyFont="1" applyFill="1" applyBorder="1" applyAlignment="1">
      <alignment horizontal="left"/>
      <protection/>
    </xf>
    <xf numFmtId="179" fontId="21" fillId="0" borderId="0" xfId="18" applyNumberFormat="1" applyFont="1" applyFill="1" applyBorder="1" applyAlignment="1">
      <alignment horizontal="center"/>
    </xf>
    <xf numFmtId="179" fontId="20" fillId="0" borderId="0" xfId="18" applyNumberFormat="1" applyFont="1" applyFill="1" applyBorder="1" applyAlignment="1">
      <alignment horizontal="center"/>
    </xf>
    <xf numFmtId="179" fontId="22" fillId="0" borderId="0" xfId="18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/>
    <xf numFmtId="3" fontId="23" fillId="0" borderId="12" xfId="0" applyNumberFormat="1" applyFont="1" applyBorder="1"/>
    <xf numFmtId="0" fontId="21" fillId="0" borderId="25" xfId="34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79" fontId="21" fillId="0" borderId="0" xfId="22" applyNumberFormat="1" applyFont="1" applyFill="1" applyBorder="1" applyAlignment="1">
      <alignment horizontal="left"/>
    </xf>
    <xf numFmtId="3" fontId="21" fillId="0" borderId="0" xfId="22" applyNumberFormat="1" applyFont="1" applyFill="1" applyBorder="1" applyAlignment="1">
      <alignment horizontal="left"/>
    </xf>
    <xf numFmtId="3" fontId="21" fillId="0" borderId="12" xfId="2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34" applyFont="1" applyFill="1" applyBorder="1" applyAlignment="1">
      <alignment horizontal="center"/>
      <protection/>
    </xf>
    <xf numFmtId="0" fontId="1" fillId="0" borderId="26" xfId="34" applyFont="1" applyFill="1" applyBorder="1" applyAlignment="1">
      <alignment horizontal="right"/>
      <protection/>
    </xf>
    <xf numFmtId="0" fontId="1" fillId="0" borderId="27" xfId="34" applyFont="1" applyFill="1" applyBorder="1" applyAlignment="1">
      <alignment horizontal="right"/>
      <protection/>
    </xf>
    <xf numFmtId="0" fontId="1" fillId="0" borderId="26" xfId="34" applyFont="1" applyFill="1" applyBorder="1" applyAlignment="1">
      <alignment horizontal="left"/>
      <protection/>
    </xf>
    <xf numFmtId="0" fontId="1" fillId="0" borderId="24" xfId="34" applyFont="1" applyFill="1" applyBorder="1" applyAlignment="1">
      <alignment horizontal="left"/>
      <protection/>
    </xf>
    <xf numFmtId="0" fontId="21" fillId="0" borderId="0" xfId="34" applyFont="1" applyFill="1" applyBorder="1" applyAlignment="1">
      <alignment horizontal="right"/>
      <protection/>
    </xf>
    <xf numFmtId="3" fontId="21" fillId="0" borderId="0" xfId="34" applyNumberFormat="1" applyFont="1" applyFill="1" applyBorder="1" applyAlignment="1">
      <alignment horizontal="right"/>
      <protection/>
    </xf>
    <xf numFmtId="3" fontId="21" fillId="0" borderId="12" xfId="34" applyNumberFormat="1" applyFont="1" applyFill="1" applyBorder="1" applyAlignment="1">
      <alignment horizontal="right"/>
      <protection/>
    </xf>
    <xf numFmtId="0" fontId="1" fillId="0" borderId="28" xfId="34" applyFont="1" applyFill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1" fillId="0" borderId="29" xfId="34" applyFont="1" applyFill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0" fontId="24" fillId="0" borderId="0" xfId="34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30" xfId="34" applyFont="1" applyFill="1" applyBorder="1" applyAlignment="1">
      <alignment horizontal="right"/>
      <protection/>
    </xf>
    <xf numFmtId="0" fontId="1" fillId="0" borderId="25" xfId="34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192" fontId="26" fillId="0" borderId="0" xfId="18" applyNumberFormat="1" applyFont="1" applyFill="1" applyBorder="1" applyAlignment="1">
      <alignment horizontal="right"/>
    </xf>
    <xf numFmtId="0" fontId="1" fillId="0" borderId="8" xfId="34" applyFont="1" applyFill="1" applyBorder="1" applyAlignment="1">
      <alignment horizontal="left"/>
      <protection/>
    </xf>
    <xf numFmtId="179" fontId="20" fillId="0" borderId="0" xfId="18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192" fontId="26" fillId="0" borderId="0" xfId="18" applyNumberFormat="1" applyFont="1" applyFill="1" applyBorder="1" applyAlignment="1">
      <alignment horizontal="left"/>
    </xf>
    <xf numFmtId="179" fontId="20" fillId="0" borderId="0" xfId="18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92" fontId="27" fillId="0" borderId="0" xfId="18" applyNumberFormat="1" applyFont="1" applyBorder="1" applyAlignment="1">
      <alignment horizontal="center"/>
    </xf>
    <xf numFmtId="0" fontId="26" fillId="0" borderId="0" xfId="33" applyFont="1" applyFill="1" applyBorder="1" applyAlignment="1">
      <alignment horizontal="center" wrapText="1"/>
      <protection/>
    </xf>
    <xf numFmtId="192" fontId="26" fillId="0" borderId="0" xfId="18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34" applyFont="1" applyFill="1" applyBorder="1" applyAlignment="1">
      <alignment horizontal="left"/>
      <protection/>
    </xf>
    <xf numFmtId="0" fontId="26" fillId="0" borderId="0" xfId="34" applyFont="1" applyFill="1" applyBorder="1" applyAlignment="1">
      <alignment horizontal="right"/>
      <protection/>
    </xf>
    <xf numFmtId="0" fontId="20" fillId="0" borderId="0" xfId="34" applyFont="1" applyFill="1" applyBorder="1" applyAlignment="1">
      <alignment horizontal="left"/>
      <protection/>
    </xf>
    <xf numFmtId="192" fontId="27" fillId="0" borderId="0" xfId="18" applyNumberFormat="1" applyFont="1" applyBorder="1" applyAlignment="1">
      <alignment/>
    </xf>
    <xf numFmtId="0" fontId="26" fillId="0" borderId="0" xfId="33" applyFont="1" applyFill="1" applyBorder="1" applyAlignment="1">
      <alignment horizontal="left" wrapText="1"/>
      <protection/>
    </xf>
    <xf numFmtId="192" fontId="26" fillId="0" borderId="0" xfId="18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26" fillId="0" borderId="0" xfId="34" applyFont="1" applyFill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" fillId="0" borderId="27" xfId="34" applyNumberFormat="1" applyFont="1" applyFill="1" applyBorder="1" applyAlignment="1">
      <alignment horizontal="right"/>
      <protection/>
    </xf>
    <xf numFmtId="3" fontId="1" fillId="0" borderId="8" xfId="3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21" fillId="0" borderId="31" xfId="34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right"/>
      <protection/>
    </xf>
    <xf numFmtId="3" fontId="1" fillId="0" borderId="26" xfId="34" applyNumberFormat="1" applyFont="1" applyFill="1" applyBorder="1" applyAlignment="1">
      <alignment horizontal="right"/>
      <protection/>
    </xf>
    <xf numFmtId="3" fontId="1" fillId="0" borderId="24" xfId="34" applyNumberFormat="1" applyFont="1" applyFill="1" applyBorder="1" applyAlignment="1">
      <alignment horizontal="right"/>
      <protection/>
    </xf>
    <xf numFmtId="0" fontId="21" fillId="0" borderId="0" xfId="33" applyFont="1" applyFill="1" applyBorder="1" applyAlignment="1">
      <alignment horizontal="center" wrapText="1"/>
      <protection/>
    </xf>
    <xf numFmtId="179" fontId="26" fillId="0" borderId="0" xfId="22" applyNumberFormat="1" applyFont="1" applyFill="1" applyBorder="1" applyAlignment="1">
      <alignment horizontal="left"/>
    </xf>
    <xf numFmtId="0" fontId="5" fillId="0" borderId="0" xfId="34" applyFont="1" applyFill="1" applyBorder="1" applyAlignment="1">
      <alignment horizontal="right"/>
      <protection/>
    </xf>
    <xf numFmtId="0" fontId="1" fillId="0" borderId="32" xfId="34" applyFont="1" applyFill="1" applyBorder="1" applyAlignment="1">
      <alignment horizontal="right"/>
      <protection/>
    </xf>
    <xf numFmtId="17" fontId="4" fillId="0" borderId="0" xfId="0" applyNumberFormat="1" applyFont="1"/>
    <xf numFmtId="0" fontId="18" fillId="0" borderId="0" xfId="0" applyFont="1"/>
    <xf numFmtId="0" fontId="19" fillId="0" borderId="0" xfId="0" applyFont="1"/>
    <xf numFmtId="179" fontId="19" fillId="0" borderId="0" xfId="20" applyNumberFormat="1" applyFont="1"/>
    <xf numFmtId="179" fontId="18" fillId="0" borderId="0" xfId="20" applyNumberFormat="1" applyFont="1"/>
    <xf numFmtId="179" fontId="19" fillId="0" borderId="0" xfId="21" applyNumberFormat="1" applyFont="1"/>
    <xf numFmtId="179" fontId="18" fillId="0" borderId="0" xfId="21" applyNumberFormat="1" applyFont="1"/>
    <xf numFmtId="179" fontId="11" fillId="0" borderId="0" xfId="23" applyNumberFormat="1" applyFont="1" applyBorder="1" applyAlignment="1">
      <alignment/>
    </xf>
    <xf numFmtId="179" fontId="11" fillId="0" borderId="12" xfId="23" applyNumberFormat="1" applyFont="1" applyBorder="1" applyAlignment="1">
      <alignment/>
    </xf>
    <xf numFmtId="179" fontId="11" fillId="0" borderId="12" xfId="24" applyNumberFormat="1" applyFont="1" applyBorder="1" applyAlignment="1">
      <alignment/>
    </xf>
    <xf numFmtId="179" fontId="11" fillId="0" borderId="0" xfId="24" applyNumberFormat="1" applyFont="1" applyBorder="1" applyAlignment="1">
      <alignment/>
    </xf>
    <xf numFmtId="179" fontId="11" fillId="0" borderId="12" xfId="27" applyNumberFormat="1" applyFont="1" applyBorder="1" applyAlignment="1">
      <alignment/>
    </xf>
    <xf numFmtId="179" fontId="11" fillId="0" borderId="0" xfId="27" applyNumberFormat="1" applyFont="1" applyBorder="1" applyAlignment="1">
      <alignment/>
    </xf>
    <xf numFmtId="179" fontId="11" fillId="0" borderId="12" xfId="28" applyNumberFormat="1" applyFont="1" applyBorder="1" applyAlignment="1">
      <alignment/>
    </xf>
    <xf numFmtId="179" fontId="11" fillId="0" borderId="0" xfId="28" applyNumberFormat="1" applyFont="1" applyBorder="1" applyAlignment="1">
      <alignment/>
    </xf>
    <xf numFmtId="17" fontId="4" fillId="0" borderId="0" xfId="0" applyNumberFormat="1" applyFont="1" quotePrefix="1"/>
    <xf numFmtId="192" fontId="21" fillId="0" borderId="3" xfId="0" applyNumberFormat="1" applyFont="1" applyFill="1" applyBorder="1" applyAlignment="1" quotePrefix="1">
      <alignment horizontal="center"/>
    </xf>
    <xf numFmtId="192" fontId="21" fillId="0" borderId="4" xfId="0" applyNumberFormat="1" applyFont="1" applyFill="1" applyBorder="1" applyAlignment="1" quotePrefix="1">
      <alignment horizontal="center"/>
    </xf>
    <xf numFmtId="192" fontId="21" fillId="0" borderId="2" xfId="0" applyNumberFormat="1" applyFont="1" applyFill="1" applyBorder="1" applyAlignment="1" quotePrefix="1">
      <alignment horizontal="center"/>
    </xf>
    <xf numFmtId="192" fontId="21" fillId="0" borderId="0" xfId="0" applyNumberFormat="1" applyFont="1" applyFill="1" applyBorder="1" applyAlignment="1" quotePrefix="1">
      <alignment horizontal="center"/>
    </xf>
    <xf numFmtId="192" fontId="21" fillId="0" borderId="12" xfId="0" applyNumberFormat="1" applyFont="1" applyFill="1" applyBorder="1" applyAlignment="1" quotePrefix="1">
      <alignment horizontal="center"/>
    </xf>
    <xf numFmtId="192" fontId="21" fillId="0" borderId="9" xfId="0" applyNumberFormat="1" applyFont="1" applyFill="1" applyBorder="1" applyAlignment="1" quotePrefix="1">
      <alignment horizontal="center"/>
    </xf>
    <xf numFmtId="192" fontId="21" fillId="0" borderId="1" xfId="0" applyNumberFormat="1" applyFont="1" applyFill="1" applyBorder="1" applyAlignment="1" quotePrefix="1">
      <alignment horizontal="center"/>
    </xf>
    <xf numFmtId="192" fontId="21" fillId="0" borderId="10" xfId="0" applyNumberFormat="1" applyFont="1" applyFill="1" applyBorder="1" applyAlignment="1" quotePrefix="1">
      <alignment horizontal="center"/>
    </xf>
    <xf numFmtId="192" fontId="21" fillId="0" borderId="16" xfId="0" applyNumberFormat="1" applyFont="1" applyFill="1" applyBorder="1" applyAlignment="1" quotePrefix="1">
      <alignment/>
    </xf>
    <xf numFmtId="192" fontId="21" fillId="0" borderId="0" xfId="0" applyNumberFormat="1" applyFont="1" applyFill="1" applyBorder="1" applyAlignment="1" quotePrefix="1">
      <alignment/>
    </xf>
    <xf numFmtId="192" fontId="21" fillId="0" borderId="1" xfId="0" applyNumberFormat="1" applyFont="1" applyFill="1" applyBorder="1" applyAlignment="1" quotePrefix="1">
      <alignment/>
    </xf>
    <xf numFmtId="192" fontId="21" fillId="0" borderId="3" xfId="18" applyNumberFormat="1" applyFont="1" applyFill="1" applyBorder="1" applyAlignment="1" quotePrefix="1">
      <alignment horizontal="center"/>
    </xf>
    <xf numFmtId="192" fontId="21" fillId="0" borderId="16" xfId="18" applyNumberFormat="1" applyFont="1" applyFill="1" applyBorder="1" applyAlignment="1">
      <alignment horizontal="left"/>
    </xf>
    <xf numFmtId="192" fontId="21" fillId="0" borderId="16" xfId="18" applyNumberFormat="1" applyFont="1" applyFill="1" applyBorder="1" applyAlignment="1">
      <alignment horizontal="right"/>
    </xf>
    <xf numFmtId="192" fontId="21" fillId="0" borderId="4" xfId="18" applyNumberFormat="1" applyFont="1" applyFill="1" applyBorder="1" applyAlignment="1">
      <alignment horizontal="right"/>
    </xf>
    <xf numFmtId="192" fontId="21" fillId="0" borderId="2" xfId="18" applyNumberFormat="1" applyFont="1" applyFill="1" applyBorder="1" applyAlignment="1" quotePrefix="1">
      <alignment horizontal="center"/>
    </xf>
    <xf numFmtId="192" fontId="21" fillId="0" borderId="0" xfId="18" applyNumberFormat="1" applyFont="1" applyFill="1" applyBorder="1" applyAlignment="1">
      <alignment horizontal="left"/>
    </xf>
    <xf numFmtId="192" fontId="21" fillId="0" borderId="12" xfId="18" applyNumberFormat="1" applyFont="1" applyFill="1" applyBorder="1" applyAlignment="1">
      <alignment horizontal="right"/>
    </xf>
    <xf numFmtId="192" fontId="23" fillId="0" borderId="2" xfId="18" applyNumberFormat="1" applyFont="1" applyBorder="1" applyAlignment="1">
      <alignment horizontal="center"/>
    </xf>
    <xf numFmtId="192" fontId="21" fillId="0" borderId="12" xfId="18" applyNumberFormat="1" applyFont="1" applyFill="1" applyBorder="1" applyAlignment="1">
      <alignment horizontal="center"/>
    </xf>
    <xf numFmtId="192" fontId="23" fillId="0" borderId="0" xfId="18" applyNumberFormat="1" applyFont="1" applyBorder="1"/>
    <xf numFmtId="192" fontId="23" fillId="0" borderId="12" xfId="18" applyNumberFormat="1" applyFont="1" applyBorder="1"/>
    <xf numFmtId="192" fontId="21" fillId="0" borderId="12" xfId="18" applyNumberFormat="1" applyFont="1" applyFill="1" applyBorder="1" applyAlignment="1">
      <alignment horizontal="left"/>
    </xf>
    <xf numFmtId="192" fontId="21" fillId="0" borderId="9" xfId="18" applyNumberFormat="1" applyFont="1" applyFill="1" applyBorder="1" applyAlignment="1" quotePrefix="1">
      <alignment horizontal="center"/>
    </xf>
    <xf numFmtId="192" fontId="21" fillId="0" borderId="1" xfId="18" applyNumberFormat="1" applyFont="1" applyFill="1" applyBorder="1" applyAlignment="1">
      <alignment horizontal="left"/>
    </xf>
    <xf numFmtId="192" fontId="21" fillId="0" borderId="1" xfId="18" applyNumberFormat="1" applyFont="1" applyFill="1" applyBorder="1" applyAlignment="1">
      <alignment horizontal="right"/>
    </xf>
    <xf numFmtId="192" fontId="21" fillId="0" borderId="10" xfId="18" applyNumberFormat="1" applyFont="1" applyFill="1" applyBorder="1" applyAlignment="1">
      <alignment horizontal="right"/>
    </xf>
    <xf numFmtId="179" fontId="4" fillId="0" borderId="0" xfId="0" applyNumberFormat="1" applyFont="1"/>
    <xf numFmtId="0" fontId="6" fillId="0" borderId="19" xfId="0" applyFont="1" applyBorder="1" applyAlignment="1">
      <alignment/>
    </xf>
    <xf numFmtId="192" fontId="21" fillId="0" borderId="16" xfId="0" applyNumberFormat="1" applyFont="1" applyFill="1" applyBorder="1" applyAlignment="1" quotePrefix="1">
      <alignment horizontal="center"/>
    </xf>
    <xf numFmtId="0" fontId="21" fillId="0" borderId="1" xfId="34" applyFont="1" applyFill="1" applyBorder="1" applyAlignment="1">
      <alignment horizontal="left"/>
      <protection/>
    </xf>
    <xf numFmtId="192" fontId="21" fillId="0" borderId="0" xfId="0" applyNumberFormat="1" applyFont="1" applyFill="1" applyBorder="1" applyAlignment="1" quotePrefix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33" xfId="34" applyFont="1" applyFill="1" applyBorder="1" applyAlignment="1">
      <alignment horizontal="left"/>
      <protection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0" fillId="0" borderId="34" xfId="32" applyBorder="1">
      <alignment/>
      <protection/>
    </xf>
    <xf numFmtId="0" fontId="0" fillId="0" borderId="35" xfId="32" applyBorder="1">
      <alignment/>
      <protection/>
    </xf>
    <xf numFmtId="0" fontId="0" fillId="0" borderId="36" xfId="32" applyBorder="1">
      <alignment/>
      <protection/>
    </xf>
    <xf numFmtId="0" fontId="0" fillId="0" borderId="0" xfId="32">
      <alignment/>
      <protection/>
    </xf>
    <xf numFmtId="0" fontId="0" fillId="0" borderId="37" xfId="32" applyBorder="1">
      <alignment/>
      <protection/>
    </xf>
    <xf numFmtId="0" fontId="0" fillId="0" borderId="0" xfId="32" applyBorder="1">
      <alignment/>
      <protection/>
    </xf>
    <xf numFmtId="0" fontId="0" fillId="0" borderId="38" xfId="32" applyBorder="1">
      <alignment/>
      <protection/>
    </xf>
    <xf numFmtId="0" fontId="32" fillId="0" borderId="0" xfId="32" applyFont="1" applyBorder="1" applyAlignment="1">
      <alignment horizontal="center" vertical="center"/>
      <protection/>
    </xf>
    <xf numFmtId="0" fontId="0" fillId="0" borderId="39" xfId="32" applyBorder="1">
      <alignment/>
      <protection/>
    </xf>
    <xf numFmtId="0" fontId="0" fillId="0" borderId="40" xfId="32" applyBorder="1">
      <alignment/>
      <protection/>
    </xf>
    <xf numFmtId="0" fontId="0" fillId="0" borderId="41" xfId="32" applyBorder="1">
      <alignment/>
      <protection/>
    </xf>
    <xf numFmtId="0" fontId="28" fillId="2" borderId="42" xfId="0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34" fillId="0" borderId="37" xfId="32" applyFont="1" applyBorder="1" applyAlignment="1">
      <alignment horizontal="center" vertical="center"/>
      <protection/>
    </xf>
    <xf numFmtId="0" fontId="38" fillId="0" borderId="0" xfId="32" applyFont="1" applyBorder="1" applyAlignment="1">
      <alignment horizontal="center" vertical="center"/>
      <protection/>
    </xf>
    <xf numFmtId="0" fontId="38" fillId="0" borderId="38" xfId="32" applyFont="1" applyBorder="1" applyAlignment="1">
      <alignment horizontal="center" vertical="center"/>
      <protection/>
    </xf>
    <xf numFmtId="0" fontId="39" fillId="0" borderId="37" xfId="32" applyFont="1" applyBorder="1" applyAlignment="1">
      <alignment horizontal="center" vertical="center"/>
      <protection/>
    </xf>
    <xf numFmtId="0" fontId="39" fillId="0" borderId="0" xfId="32" applyFont="1" applyBorder="1" applyAlignment="1">
      <alignment horizontal="center" vertical="center"/>
      <protection/>
    </xf>
    <xf numFmtId="0" fontId="39" fillId="0" borderId="38" xfId="32" applyFont="1" applyBorder="1" applyAlignment="1">
      <alignment horizontal="center" vertical="center"/>
      <protection/>
    </xf>
    <xf numFmtId="0" fontId="29" fillId="0" borderId="37" xfId="32" applyFont="1" applyBorder="1" applyAlignment="1">
      <alignment horizontal="center"/>
      <protection/>
    </xf>
    <xf numFmtId="0" fontId="29" fillId="0" borderId="0" xfId="32" applyFont="1" applyBorder="1" applyAlignment="1">
      <alignment horizontal="center"/>
      <protection/>
    </xf>
    <xf numFmtId="0" fontId="29" fillId="0" borderId="38" xfId="32" applyFont="1" applyBorder="1" applyAlignment="1">
      <alignment horizontal="center"/>
      <protection/>
    </xf>
    <xf numFmtId="0" fontId="38" fillId="0" borderId="37" xfId="32" applyFont="1" applyBorder="1" applyAlignment="1">
      <alignment horizontal="center" vertical="center"/>
      <protection/>
    </xf>
    <xf numFmtId="0" fontId="29" fillId="0" borderId="37" xfId="32" applyFont="1" applyBorder="1" applyAlignment="1">
      <alignment horizontal="center" vertical="center"/>
      <protection/>
    </xf>
    <xf numFmtId="0" fontId="29" fillId="0" borderId="0" xfId="32" applyFont="1" applyBorder="1" applyAlignment="1">
      <alignment horizontal="center" vertical="center"/>
      <protection/>
    </xf>
    <xf numFmtId="0" fontId="29" fillId="0" borderId="38" xfId="32" applyFont="1" applyBorder="1" applyAlignment="1">
      <alignment horizontal="center" vertical="center"/>
      <protection/>
    </xf>
    <xf numFmtId="0" fontId="40" fillId="0" borderId="37" xfId="32" applyFont="1" applyBorder="1" applyAlignment="1">
      <alignment horizontal="center" vertical="center"/>
      <protection/>
    </xf>
    <xf numFmtId="0" fontId="40" fillId="0" borderId="0" xfId="32" applyFont="1" applyBorder="1" applyAlignment="1">
      <alignment horizontal="center" vertical="center"/>
      <protection/>
    </xf>
    <xf numFmtId="0" fontId="40" fillId="0" borderId="38" xfId="32" applyFont="1" applyBorder="1" applyAlignment="1">
      <alignment horizontal="center" vertical="center"/>
      <protection/>
    </xf>
    <xf numFmtId="0" fontId="36" fillId="0" borderId="0" xfId="32" applyFont="1" applyAlignment="1">
      <alignment horizontal="left" vertical="center" wrapText="1"/>
      <protection/>
    </xf>
    <xf numFmtId="0" fontId="35" fillId="0" borderId="0" xfId="3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CHART DETAILS" xfId="20"/>
    <cellStyle name="Comma_CHART DETAILS 2" xfId="21"/>
    <cellStyle name="Comma_Sheet1" xfId="22"/>
    <cellStyle name="Comma_TBL1" xfId="23"/>
    <cellStyle name="Comma_TBL2" xfId="24"/>
    <cellStyle name="Comma_TBL3" xfId="25"/>
    <cellStyle name="Comma_TBL4" xfId="26"/>
    <cellStyle name="Comma_TBL5" xfId="27"/>
    <cellStyle name="Comma_TBL6" xfId="28"/>
    <cellStyle name="Comma_TBL7" xfId="29"/>
    <cellStyle name="Comma_TBL8" xfId="30"/>
    <cellStyle name="Comma_TBL9" xfId="31"/>
    <cellStyle name="Normal 2" xfId="32"/>
    <cellStyle name="Normal_Sheet1" xfId="33"/>
    <cellStyle name="Normal_Sheet3" xfId="34"/>
    <cellStyle name="Normal_TBL1" xfId="35"/>
    <cellStyle name="Normal_TBL3" xfId="36"/>
    <cellStyle name="Normal_TBL3&amp;4" xfId="37"/>
    <cellStyle name="Normal_TBL5&amp;6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Relationship Id="rId3" Type="http://schemas.openxmlformats.org/officeDocument/2006/relationships/image" Target="../media/image26.png" /><Relationship Id="rId4" Type="http://schemas.openxmlformats.org/officeDocument/2006/relationships/image" Target="../media/image27.png" /><Relationship Id="rId5" Type="http://schemas.openxmlformats.org/officeDocument/2006/relationships/image" Target="../media/image28.png" /><Relationship Id="rId6" Type="http://schemas.openxmlformats.org/officeDocument/2006/relationships/image" Target="../media/image29.png" /><Relationship Id="rId7" Type="http://schemas.openxmlformats.org/officeDocument/2006/relationships/image" Target="../media/image30.png" /><Relationship Id="rId8" Type="http://schemas.openxmlformats.org/officeDocument/2006/relationships/image" Target="../media/image31.png" /><Relationship Id="rId9" Type="http://schemas.openxmlformats.org/officeDocument/2006/relationships/image" Target="../media/image32.png" /><Relationship Id="rId10" Type="http://schemas.openxmlformats.org/officeDocument/2006/relationships/image" Target="../media/image33.png" /><Relationship Id="rId11" Type="http://schemas.openxmlformats.org/officeDocument/2006/relationships/image" Target="../media/image34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- May 2020</a:t>
            </a:r>
          </a:p>
        </c:rich>
      </c:tx>
      <c:layout>
        <c:manualLayout>
          <c:xMode val="edge"/>
          <c:yMode val="edge"/>
          <c:x val="0.272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8525"/>
          <c:y val="0.31725"/>
          <c:w val="0.61875"/>
          <c:h val="0.4405"/>
        </c:manualLayout>
      </c:layout>
      <c:pie3D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25"/>
                  <c:y val="-0.1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3275"/>
                  <c:y val="-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55"/>
                  <c:y val="-0.1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325"/>
                  <c:y val="-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3975"/>
                  <c:y val="0.06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31"/>
                  <c:y val="0.1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5775"/>
                  <c:y val="0.16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075"/>
                  <c:y val="0.1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97"/>
                  <c:y val="0.07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3175"/>
                  <c:y val="-0.22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1'!$B$4:$B$13</c:f>
              <c:strCache/>
            </c:strRef>
          </c:cat>
          <c:val>
            <c:numRef>
              <c:f>'chart details 1'!$C$4:$C$13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MAY 2020 WITH THE CORRESPONDING MONTH OF 2019</a:t>
            </a:r>
          </a:p>
        </c:rich>
      </c:tx>
      <c:layout>
        <c:manualLayout>
          <c:xMode val="edge"/>
          <c:yMode val="edge"/>
          <c:x val="0.292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275"/>
          <c:h val="0.7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75"/>
                  <c:y val="0.02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75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"/>
                  <c:y val="0.03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8"/>
                  <c:y val="0.1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1'!$G$29:$G$35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25"/>
                  <c:y val="0.0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25"/>
                  <c:y val="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25"/>
                  <c:y val="0.02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05"/>
                  <c:y val="0.02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5"/>
                  <c:y val="0.01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7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1'!$H$29:$H$35</c:f>
              <c:numCache/>
            </c:numRef>
          </c:val>
          <c:shape val="box"/>
        </c:ser>
        <c:shape val="box"/>
        <c:axId val="62476382"/>
        <c:axId val="25416527"/>
        <c:axId val="27422152"/>
      </c:bar3D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5416527"/>
        <c:crosses val="autoZero"/>
        <c:auto val="1"/>
        <c:lblOffset val="100"/>
        <c:tickLblSkip val="1"/>
        <c:noMultiLvlLbl val="1"/>
      </c:catAx>
      <c:valAx>
        <c:axId val="2541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382"/>
        <c:crosses val="autoZero"/>
        <c:crossBetween val="between"/>
        <c:dispUnits>
          <c:builtInUnit val="millions"/>
        </c:dispUnits>
      </c:valAx>
      <c:serAx>
        <c:axId val="27422152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652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JANUARY - MAY 2020 WITH THE CORRESPONDING MONTH OF 2019</a:t>
            </a:r>
          </a:p>
        </c:rich>
      </c:tx>
      <c:layout>
        <c:manualLayout>
          <c:xMode val="edge"/>
          <c:yMode val="edge"/>
          <c:x val="0.250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"/>
          <c:y val="0.10325"/>
          <c:w val="0.76975"/>
          <c:h val="0.752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25"/>
                  <c:y val="0.01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0.0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85"/>
                  <c:y val="0.01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"/>
                  <c:y val="0.00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2'!$C$29:$C$35</c:f>
              <c:numCache/>
            </c:numRef>
          </c:val>
          <c:shape val="box"/>
        </c:ser>
        <c:ser>
          <c:idx val="1"/>
          <c:order val="1"/>
          <c:tx>
            <c:strRef>
              <c:f>'chart details 2'!$D$27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3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425"/>
                  <c:y val="0.0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825"/>
                  <c:y val="0.03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125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2'!$D$29:$D$35</c:f>
              <c:numCache/>
            </c:numRef>
          </c:val>
          <c:shape val="box"/>
        </c:ser>
        <c:shape val="box"/>
        <c:axId val="45472777"/>
        <c:axId val="6601810"/>
        <c:axId val="59416291"/>
      </c:bar3D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601810"/>
        <c:crosses val="autoZero"/>
        <c:auto val="1"/>
        <c:lblOffset val="100"/>
        <c:tickLblSkip val="1"/>
        <c:noMultiLvlLbl val="1"/>
      </c:catAx>
      <c:valAx>
        <c:axId val="660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2777"/>
        <c:crosses val="autoZero"/>
        <c:crossBetween val="between"/>
        <c:dispUnits>
          <c:builtInUnit val="millions"/>
        </c:dispUnits>
      </c:valAx>
      <c:serAx>
        <c:axId val="59416291"/>
        <c:scaling>
          <c:orientation val="minMax"/>
        </c:scaling>
        <c:axPos val="b"/>
        <c:delete val="1"/>
        <c:majorTickMark val="out"/>
        <c:minorTickMark val="none"/>
        <c:tickLblPos val="nextTo"/>
        <c:crossAx val="6601810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JANUARY - MAY 2020 WITH THE CORRESPONDING MONTH OF 2019</a:t>
            </a:r>
          </a:p>
        </c:rich>
      </c:tx>
      <c:layout>
        <c:manualLayout>
          <c:xMode val="edge"/>
          <c:yMode val="edge"/>
          <c:x val="0.24975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025"/>
          <c:h val="0.75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2'!$G$27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0.02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5"/>
                  <c:y val="0.03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5"/>
                  <c:y val="0.0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3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75"/>
                  <c:y val="0.03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5"/>
                  <c:y val="0.0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2'!$G$29:$G$35</c:f>
              <c:numCache/>
            </c:numRef>
          </c:val>
          <c:shape val="box"/>
        </c:ser>
        <c:ser>
          <c:idx val="1"/>
          <c:order val="1"/>
          <c:tx>
            <c:strRef>
              <c:f>'chart details 2'!$H$27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25"/>
                  <c:y val="0.02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2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75"/>
                  <c:y val="0.03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5"/>
                  <c:y val="0.02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25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25"/>
                  <c:y val="0.03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2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2'!$H$29:$H$35</c:f>
              <c:numCache/>
            </c:numRef>
          </c:val>
          <c:shape val="box"/>
        </c:ser>
        <c:shape val="box"/>
        <c:axId val="64984572"/>
        <c:axId val="47990237"/>
        <c:axId val="29258950"/>
      </c:bar3D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7990237"/>
        <c:crosses val="autoZero"/>
        <c:auto val="1"/>
        <c:lblOffset val="100"/>
        <c:tickLblSkip val="1"/>
        <c:noMultiLvlLbl val="1"/>
      </c:catAx>
      <c:valAx>
        <c:axId val="479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572"/>
        <c:crosses val="autoZero"/>
        <c:crossBetween val="between"/>
        <c:dispUnits>
          <c:builtInUnit val="millions"/>
        </c:dispUnits>
      </c:valAx>
      <c:serAx>
        <c:axId val="2925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023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Domestic Exports -May</a:t>
            </a: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</a:t>
            </a: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2020</a:t>
            </a:r>
          </a:p>
        </c:rich>
      </c:tx>
      <c:layout>
        <c:manualLayout>
          <c:xMode val="edge"/>
          <c:yMode val="edge"/>
          <c:x val="0.19975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605"/>
          <c:y val="0.264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675"/>
                  <c:y val="-0.05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6"/>
                  <c:y val="-0.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Miscellaneous Edible Products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93"/>
                  <c:y val="-0.05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Beverages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18%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075"/>
                  <c:y val="0.17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82"/>
                  <c:y val="0.18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Non-Metalic Mineral Manufacturers
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35"/>
                  <c:y val="0.22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625"/>
                  <c:y val="0.18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Electrical Machinery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125"/>
                  <c:y val="0.09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Other Transport Equipment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1925"/>
                  <c:y val="-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Miscellaneous Manufactured Articles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825"/>
                  <c:y val="-0.08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1'!$F$4:$F$13</c:f>
              <c:strCache/>
            </c:strRef>
          </c:cat>
          <c:val>
            <c:numRef>
              <c:f>'chart details 1'!$G$4:$G$13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
 January-May 2020</a:t>
            </a:r>
          </a:p>
        </c:rich>
      </c:tx>
      <c:layout>
        <c:manualLayout>
          <c:xMode val="edge"/>
          <c:yMode val="edge"/>
          <c:x val="0.34775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18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075"/>
          <c:y val="0.307"/>
          <c:w val="0.61875"/>
          <c:h val="0.4405"/>
        </c:manualLayout>
      </c:layout>
      <c:pie3D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275"/>
                  <c:y val="-0.08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275"/>
                  <c:y val="-0.08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585"/>
                  <c:y val="-0.1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Medicinal &amp; Pharmaceutical Products
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332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37"/>
                  <c:y val="0.06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525"/>
                  <c:y val="0.1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075"/>
                  <c:y val="0.1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325"/>
                  <c:y val="0.16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1325"/>
                  <c:y val="0.14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2975"/>
                  <c:y val="-0.24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2'!$B$4:$B$13</c:f>
              <c:strCache/>
            </c:strRef>
          </c:cat>
          <c:val>
            <c:numRef>
              <c:f>'chart details 2'!$C$4:$C$13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Principal Domestic Exports 
January- May 2020</a:t>
            </a:r>
          </a:p>
        </c:rich>
      </c:tx>
      <c:layout>
        <c:manualLayout>
          <c:xMode val="edge"/>
          <c:yMode val="edge"/>
          <c:x val="0.292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8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04"/>
          <c:y val="0.322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235"/>
                  <c:y val="-0.14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75"/>
                  <c:y val="-0.14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05"/>
                  <c:y val="-0.03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55"/>
                  <c:y val="0.17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155"/>
                  <c:y val="0.1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625"/>
                  <c:y val="0.16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325"/>
                  <c:y val="0.11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2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Miscellaneous Manufactured Articles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2675"/>
                  <c:y val="-0.1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2'!$F$4:$F$13</c:f>
              <c:strCache/>
            </c:strRef>
          </c:cat>
          <c:val>
            <c:numRef>
              <c:f>'chart details 2'!$G$4:$G$13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MAJOR TRADING PARTNERS - IMPORTS 
MAY 2020 WITH THE CORRESPONDING MONTH OF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2019</a:t>
            </a:r>
          </a:p>
        </c:rich>
      </c:tx>
      <c:layout>
        <c:manualLayout>
          <c:xMode val="edge"/>
          <c:yMode val="edge"/>
          <c:x val="0.265"/>
          <c:y val="0.018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25"/>
                  <c:y val="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0.0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75"/>
                  <c:y val="0.03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3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25"/>
                  <c:y val="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125"/>
                  <c:y val="0.0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1'!$C$18:$C$24</c:f>
              <c:numCache/>
            </c:numRef>
          </c:val>
          <c:shape val="box"/>
        </c:ser>
        <c:ser>
          <c:idx val="1"/>
          <c:order val="1"/>
          <c:tx>
            <c:strRef>
              <c:f>'chart details 1'!$D$16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75"/>
                  <c:y val="0.03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25"/>
                  <c:y val="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75"/>
                  <c:y val="0.03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25"/>
                  <c:y val="0.0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5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425"/>
                  <c:y val="0.04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1'!$D$18:$D$24</c:f>
              <c:numCache/>
            </c:numRef>
          </c:val>
          <c:shape val="box"/>
        </c:ser>
        <c:shape val="box"/>
        <c:axId val="13453823"/>
        <c:axId val="53975544"/>
        <c:axId val="16017849"/>
      </c:bar3D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3975544"/>
        <c:crosses val="autoZero"/>
        <c:auto val="1"/>
        <c:lblOffset val="100"/>
        <c:tickLblSkip val="1"/>
        <c:noMultiLvlLbl val="1"/>
      </c:catAx>
      <c:valAx>
        <c:axId val="5397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0525"/>
              <c:y val="0.33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crossBetween val="between"/>
        <c:dispUnits>
          <c:builtInUnit val="millions"/>
        </c:dispUnits>
      </c:valAx>
      <c:serAx>
        <c:axId val="160178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97554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MAY 2020 WITH THE CORRESPONDING MONTH OF 2019</a:t>
            </a:r>
          </a:p>
        </c:rich>
      </c:tx>
      <c:layout>
        <c:manualLayout>
          <c:xMode val="edge"/>
          <c:yMode val="edge"/>
          <c:x val="0.26475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1'!$G$16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375"/>
                  <c:y val="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5"/>
                  <c:y val="0.03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25"/>
                  <c:y val="0.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25"/>
                  <c:y val="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3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5"/>
                  <c:y val="0.03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3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1'!$H$16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0.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75"/>
                  <c:y val="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75"/>
                  <c:y val="0.02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0.03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25"/>
                  <c:y val="0.03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5"/>
                  <c:y val="0.03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"/>
                  <c:y val="0.0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1'!$H$18:$H$24</c:f>
              <c:numCache/>
            </c:numRef>
          </c:val>
          <c:shape val="box"/>
        </c:ser>
        <c:shape val="box"/>
        <c:axId val="9942914"/>
        <c:axId val="22377363"/>
        <c:axId val="69676"/>
      </c:bar3DChart>
      <c:catAx>
        <c:axId val="99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2377363"/>
        <c:crosses val="autoZero"/>
        <c:auto val="1"/>
        <c:lblOffset val="100"/>
        <c:tickLblSkip val="1"/>
        <c:noMultiLvlLbl val="1"/>
      </c:catAx>
      <c:valAx>
        <c:axId val="22377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2914"/>
        <c:crosses val="autoZero"/>
        <c:crossBetween val="between"/>
        <c:dispUnits>
          <c:builtInUnit val="millions"/>
        </c:dispUnits>
      </c:valAx>
      <c:serAx>
        <c:axId val="6967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77363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MAJOR TRADING PARTNERS - IMPORTS 
JANUARY - MAY 2020 WITH THE CORRESPONDING MONTHS OF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2019</a:t>
            </a:r>
          </a:p>
        </c:rich>
      </c:tx>
      <c:layout>
        <c:manualLayout>
          <c:xMode val="edge"/>
          <c:yMode val="edge"/>
          <c:x val="0.21575"/>
          <c:y val="0.026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425"/>
                  <c:y val="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5"/>
                  <c:y val="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0.03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75"/>
                  <c:y val="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"/>
                  <c:y val="0.03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2'!$C$18:$C$23</c:f>
              <c:numCache/>
            </c:numRef>
          </c:val>
          <c:shape val="box"/>
        </c:ser>
        <c:ser>
          <c:idx val="1"/>
          <c:order val="1"/>
          <c:tx>
            <c:strRef>
              <c:f>'chart details 2'!$D$16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"/>
                  <c:y val="0.01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25"/>
                  <c:y val="0.0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"/>
                  <c:y val="0.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15"/>
                  <c:y val="0.01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2'!$D$18:$D$23</c:f>
              <c:numCache/>
            </c:numRef>
          </c:val>
          <c:shape val="box"/>
        </c:ser>
        <c:shape val="box"/>
        <c:axId val="627085"/>
        <c:axId val="5643766"/>
        <c:axId val="50793895"/>
      </c:bar3D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643766"/>
        <c:crosses val="autoZero"/>
        <c:auto val="1"/>
        <c:lblOffset val="100"/>
        <c:tickLblSkip val="1"/>
        <c:noMultiLvlLbl val="1"/>
      </c:cat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7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crossBetween val="between"/>
        <c:dispUnits>
          <c:builtInUnit val="millions"/>
        </c:dispUnits>
      </c:valAx>
      <c:serAx>
        <c:axId val="5079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564376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JANUARY -MAY 2020 WITH THE CORRESPONDING MONTHS OF 2019</a:t>
            </a:r>
          </a:p>
        </c:rich>
      </c:tx>
      <c:layout>
        <c:manualLayout>
          <c:xMode val="edge"/>
          <c:yMode val="edge"/>
          <c:x val="0.217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2'!$G$16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475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"/>
                  <c:y val="0.0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075"/>
                  <c:y val="0.03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0.03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075"/>
                  <c:y val="0.03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25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2'!$H$16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75"/>
                  <c:y val="0.02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75"/>
                  <c:y val="0.03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75"/>
                  <c:y val="0.02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25"/>
                  <c:y val="0.01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25"/>
                  <c:y val="0.0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"/>
                  <c:y val="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6"/>
                  <c:y val="0.03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2'!$H$18:$H$24</c:f>
              <c:numCache/>
            </c:numRef>
          </c:val>
          <c:shape val="box"/>
        </c:ser>
        <c:shape val="box"/>
        <c:axId val="54491872"/>
        <c:axId val="20664801"/>
        <c:axId val="51765482"/>
      </c:bar3D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0664801"/>
        <c:crosses val="autoZero"/>
        <c:auto val="1"/>
        <c:lblOffset val="100"/>
        <c:tickLblSkip val="1"/>
        <c:noMultiLvlLbl val="1"/>
      </c:catAx>
      <c:valAx>
        <c:axId val="2066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1872"/>
        <c:crosses val="autoZero"/>
        <c:crossBetween val="between"/>
        <c:dispUnits>
          <c:builtInUnit val="millions"/>
        </c:dispUnits>
      </c:valAx>
      <c:serAx>
        <c:axId val="5176548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6480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MAY 2020 WITH THE CORRESPONDING MONTH OF 2019 </a:t>
            </a:r>
          </a:p>
        </c:rich>
      </c:tx>
      <c:layout>
        <c:manualLayout>
          <c:xMode val="edge"/>
          <c:yMode val="edge"/>
          <c:x val="0.29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5"/>
          <c:y val="0.07175"/>
          <c:w val="0.77075"/>
          <c:h val="0.80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5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75"/>
                  <c:y val="0.00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5"/>
                  <c:y val="0.01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75"/>
                  <c:y val="0.01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72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1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25"/>
                  <c:y val="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1'!$C$29:$C$35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975"/>
                  <c:y val="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75"/>
                  <c:y val="0.01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5"/>
                  <c:y val="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"/>
                  <c:y val="0.00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75"/>
                  <c:y val="0.0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825"/>
                  <c:y val="0.01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1'!$D$29:$D$35</c:f>
              <c:numCache/>
            </c:numRef>
          </c:val>
          <c:shape val="box"/>
        </c:ser>
        <c:shape val="box"/>
        <c:axId val="63236155"/>
        <c:axId val="32254484"/>
        <c:axId val="21854901"/>
      </c:bar3D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2254484"/>
        <c:crosses val="autoZero"/>
        <c:auto val="1"/>
        <c:lblOffset val="100"/>
        <c:tickLblSkip val="1"/>
        <c:noMultiLvlLbl val="1"/>
      </c:catAx>
      <c:valAx>
        <c:axId val="3225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crossBetween val="between"/>
        <c:dispUnits>
          <c:builtInUnit val="millions"/>
        </c:dispUnits>
      </c:valAx>
      <c:serAx>
        <c:axId val="21854901"/>
        <c:scaling>
          <c:orientation val="minMax"/>
        </c:scaling>
        <c:axPos val="b"/>
        <c:delete val="1"/>
        <c:majorTickMark val="out"/>
        <c:minorTickMark val="none"/>
        <c:tickLblPos val="nextTo"/>
        <c:crossAx val="3225448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</xdr:row>
          <xdr:rowOff>66675</xdr:rowOff>
        </xdr:from>
        <xdr:to>
          <xdr:col>8</xdr:col>
          <xdr:colOff>590550</xdr:colOff>
          <xdr:row>7</xdr:row>
          <xdr:rowOff>47625</xdr:rowOff>
        </xdr:to>
        <xdr:sp macro="" textlink="">
          <xdr:nvSpPr>
            <xdr:cNvPr id="172033" name="Object 1" hidden="1">
              <a:extLst xmlns:a="http://schemas.openxmlformats.org/drawingml/2006/main">
                <a:ext uri="{63B3BB69-23CF-44E3-9099-C40C66FF867C}">
                  <a14:compatExt spid="_x0000_s1720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152400</xdr:colOff>
      <xdr:row>17</xdr:row>
      <xdr:rowOff>142875</xdr:rowOff>
    </xdr:from>
    <xdr:to>
      <xdr:col>8</xdr:col>
      <xdr:colOff>438150</xdr:colOff>
      <xdr:row>22</xdr:row>
      <xdr:rowOff>85725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981200" y="3800475"/>
          <a:ext cx="3333750" cy="7524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029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MAY 2020</a:t>
          </a:r>
        </a:p>
      </xdr:txBody>
    </xdr:sp>
    <xdr:clientData/>
  </xdr:twoCellAnchor>
  <xdr:twoCellAnchor editAs="oneCell">
    <xdr:from>
      <xdr:col>0</xdr:col>
      <xdr:colOff>257175</xdr:colOff>
      <xdr:row>24</xdr:row>
      <xdr:rowOff>38100</xdr:rowOff>
    </xdr:from>
    <xdr:to>
      <xdr:col>11</xdr:col>
      <xdr:colOff>352425</xdr:colOff>
      <xdr:row>50</xdr:row>
      <xdr:rowOff>0</xdr:rowOff>
    </xdr:to>
    <xdr:pic>
      <xdr:nvPicPr>
        <xdr:cNvPr id="172159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4829175"/>
          <a:ext cx="6800850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11</xdr:col>
      <xdr:colOff>542925</xdr:colOff>
      <xdr:row>28</xdr:row>
      <xdr:rowOff>123825</xdr:rowOff>
    </xdr:to>
    <xdr:graphicFrame macro="">
      <xdr:nvGraphicFramePr>
        <xdr:cNvPr id="1176" name="Chart 1"/>
        <xdr:cNvGraphicFramePr/>
      </xdr:nvGraphicFramePr>
      <xdr:xfrm>
        <a:off x="85725" y="95250"/>
        <a:ext cx="7162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29</xdr:row>
      <xdr:rowOff>9525</xdr:rowOff>
    </xdr:from>
    <xdr:to>
      <xdr:col>11</xdr:col>
      <xdr:colOff>533400</xdr:colOff>
      <xdr:row>55</xdr:row>
      <xdr:rowOff>123825</xdr:rowOff>
    </xdr:to>
    <xdr:graphicFrame macro="">
      <xdr:nvGraphicFramePr>
        <xdr:cNvPr id="1177" name="Chart 2"/>
        <xdr:cNvGraphicFramePr/>
      </xdr:nvGraphicFramePr>
      <xdr:xfrm>
        <a:off x="76200" y="4705350"/>
        <a:ext cx="71628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11</xdr:col>
      <xdr:colOff>495300</xdr:colOff>
      <xdr:row>29</xdr:row>
      <xdr:rowOff>28575</xdr:rowOff>
    </xdr:to>
    <xdr:graphicFrame macro="">
      <xdr:nvGraphicFramePr>
        <xdr:cNvPr id="10391" name="Chart 1"/>
        <xdr:cNvGraphicFramePr/>
      </xdr:nvGraphicFramePr>
      <xdr:xfrm>
        <a:off x="47625" y="161925"/>
        <a:ext cx="7153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104775</xdr:rowOff>
    </xdr:from>
    <xdr:to>
      <xdr:col>11</xdr:col>
      <xdr:colOff>457200</xdr:colOff>
      <xdr:row>57</xdr:row>
      <xdr:rowOff>95250</xdr:rowOff>
    </xdr:to>
    <xdr:graphicFrame macro="">
      <xdr:nvGraphicFramePr>
        <xdr:cNvPr id="10392" name="Chart 2"/>
        <xdr:cNvGraphicFramePr/>
      </xdr:nvGraphicFramePr>
      <xdr:xfrm>
        <a:off x="38100" y="4800600"/>
        <a:ext cx="71247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15</xdr:col>
      <xdr:colOff>66675</xdr:colOff>
      <xdr:row>40</xdr:row>
      <xdr:rowOff>47625</xdr:rowOff>
    </xdr:to>
    <xdr:graphicFrame macro="">
      <xdr:nvGraphicFramePr>
        <xdr:cNvPr id="4247" name="Chart 1"/>
        <xdr:cNvGraphicFramePr/>
      </xdr:nvGraphicFramePr>
      <xdr:xfrm>
        <a:off x="66675" y="47625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142875</xdr:rowOff>
    </xdr:from>
    <xdr:to>
      <xdr:col>15</xdr:col>
      <xdr:colOff>95250</xdr:colOff>
      <xdr:row>79</xdr:row>
      <xdr:rowOff>9525</xdr:rowOff>
    </xdr:to>
    <xdr:graphicFrame macro="">
      <xdr:nvGraphicFramePr>
        <xdr:cNvPr id="4248" name="Chart 2"/>
        <xdr:cNvGraphicFramePr/>
      </xdr:nvGraphicFramePr>
      <xdr:xfrm>
        <a:off x="66675" y="6619875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15</xdr:col>
      <xdr:colOff>47625</xdr:colOff>
      <xdr:row>40</xdr:row>
      <xdr:rowOff>76200</xdr:rowOff>
    </xdr:to>
    <xdr:graphicFrame macro="">
      <xdr:nvGraphicFramePr>
        <xdr:cNvPr id="13463" name="Chart 1"/>
        <xdr:cNvGraphicFramePr/>
      </xdr:nvGraphicFramePr>
      <xdr:xfrm>
        <a:off x="47625" y="76200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40</xdr:row>
      <xdr:rowOff>152400</xdr:rowOff>
    </xdr:from>
    <xdr:to>
      <xdr:col>15</xdr:col>
      <xdr:colOff>76200</xdr:colOff>
      <xdr:row>79</xdr:row>
      <xdr:rowOff>19050</xdr:rowOff>
    </xdr:to>
    <xdr:graphicFrame macro="">
      <xdr:nvGraphicFramePr>
        <xdr:cNvPr id="13464" name="Chart 2"/>
        <xdr:cNvGraphicFramePr/>
      </xdr:nvGraphicFramePr>
      <xdr:xfrm>
        <a:off x="47625" y="6629400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18</xdr:col>
      <xdr:colOff>123825</xdr:colOff>
      <xdr:row>50</xdr:row>
      <xdr:rowOff>85725</xdr:rowOff>
    </xdr:to>
    <xdr:graphicFrame macro="">
      <xdr:nvGraphicFramePr>
        <xdr:cNvPr id="7319" name="Chart 1"/>
        <xdr:cNvGraphicFramePr/>
      </xdr:nvGraphicFramePr>
      <xdr:xfrm>
        <a:off x="704850" y="95250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51</xdr:row>
      <xdr:rowOff>0</xdr:rowOff>
    </xdr:from>
    <xdr:to>
      <xdr:col>18</xdr:col>
      <xdr:colOff>123825</xdr:colOff>
      <xdr:row>99</xdr:row>
      <xdr:rowOff>28575</xdr:rowOff>
    </xdr:to>
    <xdr:graphicFrame macro="">
      <xdr:nvGraphicFramePr>
        <xdr:cNvPr id="7320" name="Chart 2"/>
        <xdr:cNvGraphicFramePr/>
      </xdr:nvGraphicFramePr>
      <xdr:xfrm>
        <a:off x="723900" y="825817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17</xdr:col>
      <xdr:colOff>76200</xdr:colOff>
      <xdr:row>50</xdr:row>
      <xdr:rowOff>47625</xdr:rowOff>
    </xdr:to>
    <xdr:graphicFrame macro="">
      <xdr:nvGraphicFramePr>
        <xdr:cNvPr id="16535" name="Chart 1"/>
        <xdr:cNvGraphicFramePr/>
      </xdr:nvGraphicFramePr>
      <xdr:xfrm>
        <a:off x="47625" y="57150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50</xdr:row>
      <xdr:rowOff>133350</xdr:rowOff>
    </xdr:from>
    <xdr:to>
      <xdr:col>17</xdr:col>
      <xdr:colOff>66675</xdr:colOff>
      <xdr:row>99</xdr:row>
      <xdr:rowOff>0</xdr:rowOff>
    </xdr:to>
    <xdr:graphicFrame macro="">
      <xdr:nvGraphicFramePr>
        <xdr:cNvPr id="16536" name="Chart 2"/>
        <xdr:cNvGraphicFramePr/>
      </xdr:nvGraphicFramePr>
      <xdr:xfrm>
        <a:off x="57150" y="8229600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view="pageBreakPreview" zoomScaleSheetLayoutView="100" workbookViewId="0" topLeftCell="A8">
      <selection activeCell="N40" sqref="N40"/>
    </sheetView>
  </sheetViews>
  <sheetFormatPr defaultColWidth="9.140625" defaultRowHeight="12.75"/>
  <cols>
    <col min="1" max="11" width="9.140625" style="330" customWidth="1"/>
    <col min="12" max="12" width="10.57421875" style="330" customWidth="1"/>
    <col min="13" max="16384" width="9.140625" style="330" customWidth="1"/>
  </cols>
  <sheetData>
    <row r="1" spans="1:12" ht="13.5" thickTop="1">
      <c r="A1" s="327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</row>
    <row r="2" spans="1:12" ht="12.75">
      <c r="A2" s="331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3"/>
    </row>
    <row r="3" spans="1:12" ht="12.75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</row>
    <row r="4" spans="1:12" ht="12.75">
      <c r="A4" s="33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3"/>
    </row>
    <row r="5" spans="1:12" ht="12.75">
      <c r="A5" s="331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3"/>
    </row>
    <row r="6" spans="1:12" ht="12.75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3"/>
    </row>
    <row r="7" spans="1:12" ht="12.75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3"/>
    </row>
    <row r="8" spans="1:12" ht="12.75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3"/>
    </row>
    <row r="9" spans="1:12" ht="12.75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3"/>
    </row>
    <row r="10" spans="1:12" ht="23.25">
      <c r="A10" s="351" t="s">
        <v>170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3"/>
    </row>
    <row r="11" spans="1:12" ht="20.25">
      <c r="A11" s="351" t="s">
        <v>171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3"/>
    </row>
    <row r="12" spans="1:12" ht="20.25">
      <c r="A12" s="351" t="s">
        <v>185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3"/>
    </row>
    <row r="13" spans="1:12" ht="20.25">
      <c r="A13" s="351" t="s">
        <v>172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3"/>
    </row>
    <row r="14" spans="1:12" ht="15">
      <c r="A14" s="331"/>
      <c r="B14" s="334"/>
      <c r="C14" s="332"/>
      <c r="D14" s="332"/>
      <c r="E14" s="332"/>
      <c r="F14" s="332"/>
      <c r="G14" s="332"/>
      <c r="H14" s="332"/>
      <c r="I14" s="332"/>
      <c r="J14" s="332"/>
      <c r="K14" s="332"/>
      <c r="L14" s="333"/>
    </row>
    <row r="15" spans="1:12" ht="15">
      <c r="A15" s="331"/>
      <c r="B15" s="334"/>
      <c r="C15" s="332"/>
      <c r="D15" s="332"/>
      <c r="E15" s="332"/>
      <c r="F15" s="332"/>
      <c r="G15" s="332"/>
      <c r="H15" s="332"/>
      <c r="I15" s="332"/>
      <c r="J15" s="332"/>
      <c r="K15" s="332"/>
      <c r="L15" s="333"/>
    </row>
    <row r="16" spans="1:12" ht="45.75">
      <c r="A16" s="354" t="s">
        <v>173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6"/>
    </row>
    <row r="17" spans="1:12" ht="12.75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3"/>
    </row>
    <row r="18" spans="1:12" ht="12.75">
      <c r="A18" s="331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3"/>
    </row>
    <row r="19" spans="1:12" ht="12.75">
      <c r="A19" s="331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3"/>
    </row>
    <row r="20" spans="1:12" ht="12.75">
      <c r="A20" s="331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3"/>
    </row>
    <row r="21" spans="1:12" ht="12.75">
      <c r="A21" s="331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3"/>
    </row>
    <row r="22" spans="1:12" ht="12.75">
      <c r="A22" s="331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3"/>
    </row>
    <row r="23" spans="1:12" ht="12.75">
      <c r="A23" s="331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3"/>
    </row>
    <row r="24" spans="1:12" ht="12.75">
      <c r="A24" s="331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3"/>
    </row>
    <row r="25" spans="1:12" ht="12.75">
      <c r="A25" s="331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3"/>
    </row>
    <row r="26" spans="1:12" ht="12.75">
      <c r="A26" s="331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3"/>
    </row>
    <row r="27" spans="1:12" ht="12.75">
      <c r="A27" s="331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3"/>
    </row>
    <row r="28" spans="1:12" ht="12.75">
      <c r="A28" s="331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3"/>
    </row>
    <row r="29" spans="1:12" ht="12.75">
      <c r="A29" s="331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3"/>
    </row>
    <row r="30" spans="1:12" ht="12.75">
      <c r="A30" s="331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3"/>
    </row>
    <row r="31" spans="1:12" ht="12.75">
      <c r="A31" s="331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3"/>
    </row>
    <row r="32" spans="1:12" ht="12.75">
      <c r="A32" s="331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3"/>
    </row>
    <row r="33" spans="1:12" ht="12.75">
      <c r="A33" s="331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3"/>
    </row>
    <row r="34" spans="1:12" ht="12.75">
      <c r="A34" s="331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3"/>
    </row>
    <row r="35" spans="1:12" ht="12.75">
      <c r="A35" s="331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3"/>
    </row>
    <row r="36" spans="1:12" ht="12.75">
      <c r="A36" s="331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3"/>
    </row>
    <row r="37" spans="1:12" ht="12.75">
      <c r="A37" s="331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3"/>
    </row>
    <row r="38" spans="1:12" ht="12.75">
      <c r="A38" s="331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3"/>
    </row>
    <row r="39" spans="1:12" ht="12.75">
      <c r="A39" s="331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3"/>
    </row>
    <row r="40" spans="1:12" ht="12.75">
      <c r="A40" s="331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3"/>
    </row>
    <row r="41" spans="1:12" ht="12.75">
      <c r="A41" s="331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3"/>
    </row>
    <row r="42" spans="1:12" ht="12.75">
      <c r="A42" s="331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3"/>
    </row>
    <row r="43" spans="1:12" ht="12.75">
      <c r="A43" s="331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3"/>
    </row>
    <row r="44" spans="1:12" ht="12.75">
      <c r="A44" s="331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3"/>
    </row>
    <row r="45" spans="1:12" ht="12.75">
      <c r="A45" s="331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3"/>
    </row>
    <row r="46" spans="1:12" ht="12.75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3"/>
    </row>
    <row r="47" spans="1:12" ht="12.75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3"/>
    </row>
    <row r="48" spans="1:12" ht="12.75">
      <c r="A48" s="331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3"/>
    </row>
    <row r="49" spans="1:12" ht="12.75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3"/>
    </row>
    <row r="50" spans="1:12" ht="12.75">
      <c r="A50" s="331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3"/>
    </row>
    <row r="51" spans="1:12" ht="12.75">
      <c r="A51" s="331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3"/>
    </row>
    <row r="52" spans="1:12" ht="12.75">
      <c r="A52" s="331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3"/>
    </row>
    <row r="53" spans="1:12" ht="23.25">
      <c r="A53" s="350" t="s">
        <v>482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3"/>
    </row>
    <row r="54" spans="1:12" ht="20.25">
      <c r="A54" s="341" t="s">
        <v>481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3"/>
    </row>
    <row r="55" spans="1:12" ht="20.25">
      <c r="A55" s="344" t="s">
        <v>174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6"/>
    </row>
    <row r="56" spans="1:12" ht="20.25">
      <c r="A56" s="347" t="s">
        <v>186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9"/>
    </row>
    <row r="57" spans="1:12" ht="20.25">
      <c r="A57" s="350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3"/>
    </row>
    <row r="58" spans="1:12" ht="13.5" thickBot="1">
      <c r="A58" s="335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7"/>
    </row>
    <row r="59" ht="13.5" thickTop="1"/>
  </sheetData>
  <mergeCells count="10">
    <mergeCell ref="A54:L54"/>
    <mergeCell ref="A55:L55"/>
    <mergeCell ref="A56:L56"/>
    <mergeCell ref="A57:L57"/>
    <mergeCell ref="A10:L10"/>
    <mergeCell ref="A11:L11"/>
    <mergeCell ref="A12:L12"/>
    <mergeCell ref="A13:L13"/>
    <mergeCell ref="A16:L16"/>
    <mergeCell ref="A53:L53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  <oleObjects>
    <mc:AlternateContent xmlns:mc="http://schemas.openxmlformats.org/markup-compatibility/2006">
      <mc:Choice Requires="x14">
        <oleObject progId="MSPhotoEd.3" shapeId="172033" r:id="rId1">
          <objectPr r:id="rId5">
            <anchor>
              <from>
                <xdr:col>3</xdr:col>
                <xdr:colOff>38100</xdr:colOff>
                <xdr:row>1</xdr:row>
                <xdr:rowOff>66675</xdr:rowOff>
              </from>
              <to>
                <xdr:col>8</xdr:col>
                <xdr:colOff>590550</xdr:colOff>
                <xdr:row>7</xdr:row>
                <xdr:rowOff>47625</xdr:rowOff>
              </to>
            </anchor>
          </objectPr>
        </oleObject>
      </mc:Choice>
      <mc:Fallback>
        <oleObject progId="MSPhotoEd.3" shapeId="172033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"/>
  <sheetViews>
    <sheetView workbookViewId="0" topLeftCell="A34">
      <selection activeCell="A42" sqref="A42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2.57421875" style="5" customWidth="1"/>
    <col min="6" max="11" width="8.421875" style="5" customWidth="1"/>
    <col min="12" max="16384" width="9.140625" style="5" customWidth="1"/>
  </cols>
  <sheetData>
    <row r="1" spans="1:25" ht="15">
      <c r="A1" s="360" t="s">
        <v>151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0" t="str">
        <f>UPPER('Table 1'!$M$1)&amp;" "&amp;'Table 1'!$N$1&amp;" WITH THE CORRESPONDING MONTH OF "&amp;'Table 1'!$O$1</f>
        <v>MAY  2020 WITH THE CORRESPONDING MONTH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6.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H4" s="204"/>
      <c r="I4" s="204"/>
      <c r="J4" s="204"/>
      <c r="K4" s="204"/>
      <c r="L4" s="4"/>
    </row>
    <row r="5" spans="1:12" ht="16.5">
      <c r="A5" s="201"/>
      <c r="C5" s="4"/>
      <c r="D5" s="201"/>
      <c r="E5" s="201"/>
      <c r="F5" s="4"/>
      <c r="G5" s="201"/>
      <c r="H5" s="204"/>
      <c r="I5" s="204"/>
      <c r="J5" s="204"/>
      <c r="K5" s="204"/>
      <c r="L5" s="4"/>
    </row>
    <row r="6" spans="1:13" ht="16.5">
      <c r="A6" s="208"/>
      <c r="C6" s="203"/>
      <c r="D6" s="202">
        <f>'Table 1'!$N$1</f>
        <v>2020</v>
      </c>
      <c r="E6" s="202">
        <f>'Table 1'!$O$1</f>
        <v>2019</v>
      </c>
      <c r="F6" s="203"/>
      <c r="G6" s="204"/>
      <c r="H6" s="338" t="s">
        <v>177</v>
      </c>
      <c r="I6" s="338" t="s">
        <v>179</v>
      </c>
      <c r="J6" s="338" t="s">
        <v>182</v>
      </c>
      <c r="K6" s="338" t="s">
        <v>156</v>
      </c>
      <c r="L6" s="338" t="s">
        <v>165</v>
      </c>
      <c r="M6" s="338" t="s">
        <v>166</v>
      </c>
    </row>
    <row r="7" spans="1:13" ht="16.5">
      <c r="A7" s="211" t="s">
        <v>208</v>
      </c>
      <c r="B7" s="291" t="str">
        <f aca="true" t="shared" si="0" ref="B7:E17">J7</f>
        <v>334</v>
      </c>
      <c r="C7" s="299" t="str">
        <f t="shared" si="0"/>
        <v>Petroleum Products Refined</v>
      </c>
      <c r="D7" s="299">
        <f t="shared" si="0"/>
        <v>6690784</v>
      </c>
      <c r="E7" s="292">
        <f t="shared" si="0"/>
        <v>13038133</v>
      </c>
      <c r="F7" s="203"/>
      <c r="G7" s="204"/>
      <c r="H7" s="339" t="s">
        <v>207</v>
      </c>
      <c r="I7" s="339" t="s">
        <v>208</v>
      </c>
      <c r="J7" s="339" t="s">
        <v>284</v>
      </c>
      <c r="K7" s="339" t="s">
        <v>285</v>
      </c>
      <c r="L7" s="340">
        <v>6690784</v>
      </c>
      <c r="M7" s="340">
        <v>13038133</v>
      </c>
    </row>
    <row r="8" spans="1:13" ht="16.5">
      <c r="A8" s="211"/>
      <c r="B8" s="293"/>
      <c r="C8" s="300"/>
      <c r="D8" s="300"/>
      <c r="E8" s="295"/>
      <c r="F8" s="203"/>
      <c r="G8" s="204"/>
      <c r="H8" s="339"/>
      <c r="I8" s="339"/>
      <c r="J8" s="339"/>
      <c r="K8" s="339"/>
      <c r="L8" s="340"/>
      <c r="M8" s="340"/>
    </row>
    <row r="9" spans="1:13" ht="16.5">
      <c r="A9" s="211" t="s">
        <v>69</v>
      </c>
      <c r="B9" s="293" t="str">
        <f t="shared" si="0"/>
        <v>098</v>
      </c>
      <c r="C9" s="300" t="str">
        <f t="shared" si="0"/>
        <v>Edible Products</v>
      </c>
      <c r="D9" s="300">
        <f t="shared" si="0"/>
        <v>1234077</v>
      </c>
      <c r="E9" s="295">
        <f t="shared" si="0"/>
        <v>27080</v>
      </c>
      <c r="F9" s="203"/>
      <c r="G9" s="204"/>
      <c r="H9" s="339" t="s">
        <v>229</v>
      </c>
      <c r="I9" s="339" t="s">
        <v>69</v>
      </c>
      <c r="J9" s="339" t="s">
        <v>259</v>
      </c>
      <c r="K9" s="339" t="s">
        <v>260</v>
      </c>
      <c r="L9" s="340">
        <v>1234077</v>
      </c>
      <c r="M9" s="340">
        <v>27080</v>
      </c>
    </row>
    <row r="10" spans="1:13" ht="16.5">
      <c r="A10" s="208"/>
      <c r="B10" s="293" t="str">
        <f t="shared" si="0"/>
        <v>541</v>
      </c>
      <c r="C10" s="300" t="str">
        <f t="shared" si="0"/>
        <v>Medicinal Pharmacy Products</v>
      </c>
      <c r="D10" s="300">
        <f t="shared" si="0"/>
        <v>42694</v>
      </c>
      <c r="E10" s="295">
        <f t="shared" si="0"/>
        <v>71590</v>
      </c>
      <c r="F10" s="203"/>
      <c r="G10" s="204"/>
      <c r="H10" s="339" t="s">
        <v>229</v>
      </c>
      <c r="I10" s="339" t="s">
        <v>69</v>
      </c>
      <c r="J10" s="339" t="s">
        <v>350</v>
      </c>
      <c r="K10" s="339" t="s">
        <v>351</v>
      </c>
      <c r="L10" s="340">
        <v>42694</v>
      </c>
      <c r="M10" s="340">
        <v>71590</v>
      </c>
    </row>
    <row r="11" spans="1:13" ht="16.5">
      <c r="A11" s="208"/>
      <c r="B11" s="293" t="str">
        <f t="shared" si="0"/>
        <v>542</v>
      </c>
      <c r="C11" s="300" t="str">
        <f t="shared" si="0"/>
        <v>Medicaments Including Vet. Med.</v>
      </c>
      <c r="D11" s="300">
        <f t="shared" si="0"/>
        <v>575996</v>
      </c>
      <c r="E11" s="295">
        <f t="shared" si="0"/>
        <v>357972</v>
      </c>
      <c r="F11" s="203"/>
      <c r="G11" s="204"/>
      <c r="H11" s="339" t="s">
        <v>229</v>
      </c>
      <c r="I11" s="339" t="s">
        <v>69</v>
      </c>
      <c r="J11" s="339" t="s">
        <v>338</v>
      </c>
      <c r="K11" s="339" t="s">
        <v>339</v>
      </c>
      <c r="L11" s="340">
        <v>575996</v>
      </c>
      <c r="M11" s="340">
        <v>357972</v>
      </c>
    </row>
    <row r="12" spans="1:13" ht="16.5">
      <c r="A12" s="211"/>
      <c r="B12" s="293" t="str">
        <f t="shared" si="0"/>
        <v>553</v>
      </c>
      <c r="C12" s="300" t="str">
        <f t="shared" si="0"/>
        <v>Perfumery, Cosmetics</v>
      </c>
      <c r="D12" s="300">
        <f t="shared" si="0"/>
        <v>5347</v>
      </c>
      <c r="E12" s="295">
        <f t="shared" si="0"/>
        <v>3228</v>
      </c>
      <c r="F12" s="209"/>
      <c r="G12" s="210"/>
      <c r="H12" s="339" t="s">
        <v>229</v>
      </c>
      <c r="I12" s="339" t="s">
        <v>69</v>
      </c>
      <c r="J12" s="339" t="s">
        <v>344</v>
      </c>
      <c r="K12" s="339" t="s">
        <v>345</v>
      </c>
      <c r="L12" s="340">
        <v>5347</v>
      </c>
      <c r="M12" s="340">
        <v>3228</v>
      </c>
    </row>
    <row r="13" spans="1:13" ht="16.5">
      <c r="A13" s="192"/>
      <c r="B13" s="293" t="str">
        <f t="shared" si="0"/>
        <v>591</v>
      </c>
      <c r="C13" s="300" t="str">
        <f t="shared" si="0"/>
        <v>Disinfectants,Insecticides</v>
      </c>
      <c r="D13" s="300">
        <f t="shared" si="0"/>
        <v>5196</v>
      </c>
      <c r="E13" s="295">
        <f t="shared" si="0"/>
        <v>2976</v>
      </c>
      <c r="F13" s="209"/>
      <c r="G13" s="210"/>
      <c r="H13" s="339" t="s">
        <v>229</v>
      </c>
      <c r="I13" s="339" t="s">
        <v>69</v>
      </c>
      <c r="J13" s="339" t="s">
        <v>105</v>
      </c>
      <c r="K13" s="339" t="s">
        <v>296</v>
      </c>
      <c r="L13" s="340">
        <v>5196</v>
      </c>
      <c r="M13" s="340">
        <v>2976</v>
      </c>
    </row>
    <row r="14" spans="1:13" ht="16.5">
      <c r="A14" s="211"/>
      <c r="B14" s="293" t="str">
        <f t="shared" si="0"/>
        <v>598</v>
      </c>
      <c r="C14" s="300" t="str">
        <f t="shared" si="0"/>
        <v>Misc. Chemical Products</v>
      </c>
      <c r="D14" s="300">
        <f t="shared" si="0"/>
        <v>7613</v>
      </c>
      <c r="E14" s="295">
        <f t="shared" si="0"/>
        <v>4210</v>
      </c>
      <c r="F14" s="209"/>
      <c r="G14" s="210"/>
      <c r="H14" s="339" t="s">
        <v>229</v>
      </c>
      <c r="I14" s="339" t="s">
        <v>69</v>
      </c>
      <c r="J14" s="339" t="s">
        <v>362</v>
      </c>
      <c r="K14" s="339" t="s">
        <v>363</v>
      </c>
      <c r="L14" s="340">
        <v>7613</v>
      </c>
      <c r="M14" s="340">
        <v>4210</v>
      </c>
    </row>
    <row r="15" spans="1:13" ht="16.5">
      <c r="A15" s="212"/>
      <c r="B15" s="293" t="str">
        <f t="shared" si="0"/>
        <v>774</v>
      </c>
      <c r="C15" s="300" t="str">
        <f t="shared" si="0"/>
        <v>Electro Medical Equipment</v>
      </c>
      <c r="D15" s="300">
        <f t="shared" si="0"/>
        <v>14319</v>
      </c>
      <c r="E15" s="295">
        <f t="shared" si="0"/>
        <v>0</v>
      </c>
      <c r="F15" s="209"/>
      <c r="G15" s="210"/>
      <c r="H15" s="339" t="s">
        <v>229</v>
      </c>
      <c r="I15" s="339" t="s">
        <v>69</v>
      </c>
      <c r="J15" s="339" t="s">
        <v>440</v>
      </c>
      <c r="K15" s="339" t="s">
        <v>441</v>
      </c>
      <c r="L15" s="340">
        <v>14319</v>
      </c>
      <c r="M15" s="340">
        <v>0</v>
      </c>
    </row>
    <row r="16" spans="1:13" ht="16.5">
      <c r="A16" s="212"/>
      <c r="B16" s="293" t="str">
        <f t="shared" si="0"/>
        <v>848</v>
      </c>
      <c r="C16" s="300" t="str">
        <f t="shared" si="0"/>
        <v>Headgear-Non Textile Clothing</v>
      </c>
      <c r="D16" s="300">
        <f t="shared" si="0"/>
        <v>58555</v>
      </c>
      <c r="E16" s="295">
        <f t="shared" si="0"/>
        <v>9114</v>
      </c>
      <c r="F16" s="209"/>
      <c r="G16" s="210"/>
      <c r="H16" s="339" t="s">
        <v>229</v>
      </c>
      <c r="I16" s="339" t="s">
        <v>69</v>
      </c>
      <c r="J16" s="339" t="s">
        <v>360</v>
      </c>
      <c r="K16" s="339" t="s">
        <v>361</v>
      </c>
      <c r="L16" s="340">
        <v>58555</v>
      </c>
      <c r="M16" s="340">
        <v>9114</v>
      </c>
    </row>
    <row r="17" spans="1:13" ht="16.5">
      <c r="A17" s="212"/>
      <c r="B17" s="293" t="str">
        <f t="shared" si="0"/>
        <v>872</v>
      </c>
      <c r="C17" s="300" t="str">
        <f t="shared" si="0"/>
        <v>Medical Appliances</v>
      </c>
      <c r="D17" s="300">
        <f t="shared" si="0"/>
        <v>4272</v>
      </c>
      <c r="E17" s="295">
        <f t="shared" si="0"/>
        <v>23392</v>
      </c>
      <c r="F17" s="209"/>
      <c r="G17" s="210"/>
      <c r="H17" s="339" t="s">
        <v>229</v>
      </c>
      <c r="I17" s="339" t="s">
        <v>69</v>
      </c>
      <c r="J17" s="339" t="s">
        <v>364</v>
      </c>
      <c r="K17" s="339" t="s">
        <v>365</v>
      </c>
      <c r="L17" s="340">
        <v>4272</v>
      </c>
      <c r="M17" s="340">
        <v>23392</v>
      </c>
    </row>
    <row r="18" spans="1:13" ht="16.5">
      <c r="A18" s="212"/>
      <c r="B18" s="293" t="str">
        <f>J18</f>
        <v>874</v>
      </c>
      <c r="C18" s="300" t="str">
        <f>K18</f>
        <v>Measuring Checking Instruments</v>
      </c>
      <c r="D18" s="300">
        <f>L18</f>
        <v>6388</v>
      </c>
      <c r="E18" s="295">
        <f>M18</f>
        <v>16377</v>
      </c>
      <c r="F18" s="217"/>
      <c r="G18" s="204"/>
      <c r="H18" s="339" t="s">
        <v>229</v>
      </c>
      <c r="I18" s="339" t="s">
        <v>69</v>
      </c>
      <c r="J18" s="339" t="s">
        <v>270</v>
      </c>
      <c r="K18" s="339" t="s">
        <v>271</v>
      </c>
      <c r="L18" s="340">
        <v>6388</v>
      </c>
      <c r="M18" s="340">
        <v>16377</v>
      </c>
    </row>
    <row r="19" spans="1:13" ht="16.5" customHeight="1">
      <c r="A19" s="82"/>
      <c r="B19" s="293"/>
      <c r="C19" s="300"/>
      <c r="D19" s="300"/>
      <c r="E19" s="295"/>
      <c r="F19" s="4"/>
      <c r="G19" s="4"/>
      <c r="H19" s="339" t="s">
        <v>235</v>
      </c>
      <c r="I19" s="339" t="s">
        <v>76</v>
      </c>
      <c r="J19" s="339" t="s">
        <v>354</v>
      </c>
      <c r="K19" s="339" t="s">
        <v>355</v>
      </c>
      <c r="L19" s="340">
        <v>8364</v>
      </c>
      <c r="M19" s="340">
        <v>0</v>
      </c>
    </row>
    <row r="20" spans="1:13" ht="16.5" customHeight="1">
      <c r="A20" s="211" t="s">
        <v>76</v>
      </c>
      <c r="B20" s="293" t="str">
        <f aca="true" t="shared" si="1" ref="B20:E28">J19</f>
        <v>074</v>
      </c>
      <c r="C20" s="300" t="str">
        <f t="shared" si="1"/>
        <v>Tea And Mate</v>
      </c>
      <c r="D20" s="300">
        <f t="shared" si="1"/>
        <v>8364</v>
      </c>
      <c r="E20" s="295">
        <f t="shared" si="1"/>
        <v>0</v>
      </c>
      <c r="F20" s="4"/>
      <c r="G20" s="4"/>
      <c r="H20" s="339" t="s">
        <v>235</v>
      </c>
      <c r="I20" s="339" t="s">
        <v>76</v>
      </c>
      <c r="J20" s="339" t="s">
        <v>350</v>
      </c>
      <c r="K20" s="339" t="s">
        <v>351</v>
      </c>
      <c r="L20" s="340">
        <v>8851</v>
      </c>
      <c r="M20" s="340">
        <v>84870</v>
      </c>
    </row>
    <row r="21" spans="1:13" ht="16.5" customHeight="1">
      <c r="A21" s="202"/>
      <c r="B21" s="293" t="str">
        <f t="shared" si="1"/>
        <v>541</v>
      </c>
      <c r="C21" s="300" t="str">
        <f t="shared" si="1"/>
        <v>Medicinal Pharmacy Products</v>
      </c>
      <c r="D21" s="300">
        <f t="shared" si="1"/>
        <v>8851</v>
      </c>
      <c r="E21" s="295">
        <f t="shared" si="1"/>
        <v>84870</v>
      </c>
      <c r="F21" s="4"/>
      <c r="G21" s="4"/>
      <c r="H21" s="339" t="s">
        <v>235</v>
      </c>
      <c r="I21" s="339" t="s">
        <v>76</v>
      </c>
      <c r="J21" s="339" t="s">
        <v>338</v>
      </c>
      <c r="K21" s="339" t="s">
        <v>339</v>
      </c>
      <c r="L21" s="340">
        <v>578310</v>
      </c>
      <c r="M21" s="340">
        <v>294428</v>
      </c>
    </row>
    <row r="22" spans="1:13" ht="16.5" customHeight="1">
      <c r="A22" s="202"/>
      <c r="B22" s="293" t="str">
        <f t="shared" si="1"/>
        <v>542</v>
      </c>
      <c r="C22" s="300" t="str">
        <f t="shared" si="1"/>
        <v>Medicaments Including Vet. Med.</v>
      </c>
      <c r="D22" s="300">
        <f t="shared" si="1"/>
        <v>578310</v>
      </c>
      <c r="E22" s="295">
        <f t="shared" si="1"/>
        <v>294428</v>
      </c>
      <c r="F22" s="4"/>
      <c r="G22" s="4"/>
      <c r="H22" s="339" t="s">
        <v>235</v>
      </c>
      <c r="I22" s="339" t="s">
        <v>76</v>
      </c>
      <c r="J22" s="339" t="s">
        <v>344</v>
      </c>
      <c r="K22" s="339" t="s">
        <v>345</v>
      </c>
      <c r="L22" s="340">
        <v>46440</v>
      </c>
      <c r="M22" s="340">
        <v>1259</v>
      </c>
    </row>
    <row r="23" spans="1:13" ht="16.5" customHeight="1">
      <c r="A23" s="211"/>
      <c r="B23" s="293" t="str">
        <f t="shared" si="1"/>
        <v>553</v>
      </c>
      <c r="C23" s="300" t="str">
        <f t="shared" si="1"/>
        <v>Perfumery, Cosmetics</v>
      </c>
      <c r="D23" s="300">
        <f t="shared" si="1"/>
        <v>46440</v>
      </c>
      <c r="E23" s="295">
        <f t="shared" si="1"/>
        <v>1259</v>
      </c>
      <c r="F23" s="4"/>
      <c r="G23" s="4"/>
      <c r="H23" s="339" t="s">
        <v>235</v>
      </c>
      <c r="I23" s="339" t="s">
        <v>76</v>
      </c>
      <c r="J23" s="339" t="s">
        <v>442</v>
      </c>
      <c r="K23" s="339" t="s">
        <v>443</v>
      </c>
      <c r="L23" s="340">
        <v>63142</v>
      </c>
      <c r="M23" s="340">
        <v>2277</v>
      </c>
    </row>
    <row r="24" spans="1:13" ht="16.5" customHeight="1">
      <c r="A24" s="202"/>
      <c r="B24" s="293" t="str">
        <f t="shared" si="1"/>
        <v>574</v>
      </c>
      <c r="C24" s="300" t="str">
        <f t="shared" si="1"/>
        <v>Polyacetate Expoxide Primary</v>
      </c>
      <c r="D24" s="300">
        <f t="shared" si="1"/>
        <v>63142</v>
      </c>
      <c r="E24" s="295">
        <f t="shared" si="1"/>
        <v>2277</v>
      </c>
      <c r="F24" s="4"/>
      <c r="G24" s="4"/>
      <c r="H24" s="339" t="s">
        <v>235</v>
      </c>
      <c r="I24" s="339" t="s">
        <v>76</v>
      </c>
      <c r="J24" s="339" t="s">
        <v>362</v>
      </c>
      <c r="K24" s="339" t="s">
        <v>363</v>
      </c>
      <c r="L24" s="340">
        <v>15953</v>
      </c>
      <c r="M24" s="340">
        <v>3672</v>
      </c>
    </row>
    <row r="25" spans="1:13" ht="16.5" customHeight="1">
      <c r="A25" s="202"/>
      <c r="B25" s="293" t="str">
        <f t="shared" si="1"/>
        <v>598</v>
      </c>
      <c r="C25" s="300" t="str">
        <f t="shared" si="1"/>
        <v>Misc. Chemical Products</v>
      </c>
      <c r="D25" s="300">
        <f t="shared" si="1"/>
        <v>15953</v>
      </c>
      <c r="E25" s="295">
        <f t="shared" si="1"/>
        <v>3672</v>
      </c>
      <c r="F25" s="4"/>
      <c r="G25" s="4"/>
      <c r="H25" s="339" t="s">
        <v>235</v>
      </c>
      <c r="I25" s="339" t="s">
        <v>76</v>
      </c>
      <c r="J25" s="339" t="s">
        <v>307</v>
      </c>
      <c r="K25" s="339" t="s">
        <v>308</v>
      </c>
      <c r="L25" s="340">
        <v>192160</v>
      </c>
      <c r="M25" s="340">
        <v>0</v>
      </c>
    </row>
    <row r="26" spans="1:13" ht="16.5" customHeight="1">
      <c r="A26" s="202"/>
      <c r="B26" s="293" t="str">
        <f t="shared" si="1"/>
        <v>782</v>
      </c>
      <c r="C26" s="300" t="str">
        <f t="shared" si="1"/>
        <v>Goods And Special Purpose M.V.</v>
      </c>
      <c r="D26" s="300">
        <f t="shared" si="1"/>
        <v>192160</v>
      </c>
      <c r="E26" s="295">
        <f t="shared" si="1"/>
        <v>0</v>
      </c>
      <c r="F26" s="4"/>
      <c r="G26" s="4"/>
      <c r="H26" s="339" t="s">
        <v>235</v>
      </c>
      <c r="I26" s="339" t="s">
        <v>76</v>
      </c>
      <c r="J26" s="339" t="s">
        <v>309</v>
      </c>
      <c r="K26" s="339" t="s">
        <v>310</v>
      </c>
      <c r="L26" s="340">
        <v>25339</v>
      </c>
      <c r="M26" s="340">
        <v>0</v>
      </c>
    </row>
    <row r="27" spans="1:13" ht="16.5" customHeight="1">
      <c r="A27" s="202"/>
      <c r="B27" s="293" t="str">
        <f t="shared" si="1"/>
        <v>784</v>
      </c>
      <c r="C27" s="300" t="str">
        <f t="shared" si="1"/>
        <v>Motor Vehicle Parts</v>
      </c>
      <c r="D27" s="300">
        <f t="shared" si="1"/>
        <v>25339</v>
      </c>
      <c r="E27" s="295">
        <f t="shared" si="1"/>
        <v>0</v>
      </c>
      <c r="F27" s="4"/>
      <c r="G27" s="4"/>
      <c r="H27" s="339" t="s">
        <v>235</v>
      </c>
      <c r="I27" s="339" t="s">
        <v>76</v>
      </c>
      <c r="J27" s="339" t="s">
        <v>360</v>
      </c>
      <c r="K27" s="339" t="s">
        <v>361</v>
      </c>
      <c r="L27" s="340">
        <v>70849</v>
      </c>
      <c r="M27" s="340">
        <v>106587</v>
      </c>
    </row>
    <row r="28" spans="1:13" ht="16.5" customHeight="1">
      <c r="A28" s="202"/>
      <c r="B28" s="293" t="str">
        <f t="shared" si="1"/>
        <v>848</v>
      </c>
      <c r="C28" s="300" t="str">
        <f t="shared" si="1"/>
        <v>Headgear-Non Textile Clothing</v>
      </c>
      <c r="D28" s="300">
        <f t="shared" si="1"/>
        <v>70849</v>
      </c>
      <c r="E28" s="295">
        <f t="shared" si="1"/>
        <v>106587</v>
      </c>
      <c r="F28" s="4"/>
      <c r="G28" s="201"/>
      <c r="H28" s="339" t="s">
        <v>235</v>
      </c>
      <c r="I28" s="339" t="s">
        <v>76</v>
      </c>
      <c r="J28" s="339" t="s">
        <v>364</v>
      </c>
      <c r="K28" s="339" t="s">
        <v>365</v>
      </c>
      <c r="L28" s="340">
        <v>67317</v>
      </c>
      <c r="M28" s="340">
        <v>77731</v>
      </c>
    </row>
    <row r="29" spans="1:13" ht="16.5">
      <c r="A29" s="202"/>
      <c r="B29" s="293" t="str">
        <f>J28</f>
        <v>872</v>
      </c>
      <c r="C29" s="300" t="str">
        <f>K28</f>
        <v>Medical Appliances</v>
      </c>
      <c r="D29" s="300">
        <f>L28</f>
        <v>67317</v>
      </c>
      <c r="E29" s="295">
        <f>M28</f>
        <v>77731</v>
      </c>
      <c r="F29" s="217"/>
      <c r="G29" s="204"/>
      <c r="H29" s="339" t="s">
        <v>241</v>
      </c>
      <c r="I29" s="339" t="s">
        <v>242</v>
      </c>
      <c r="J29" s="339" t="s">
        <v>259</v>
      </c>
      <c r="K29" s="339" t="s">
        <v>260</v>
      </c>
      <c r="L29" s="340">
        <v>21710</v>
      </c>
      <c r="M29" s="340">
        <v>18289</v>
      </c>
    </row>
    <row r="30" spans="1:13" ht="16.5">
      <c r="A30" s="82"/>
      <c r="B30" s="293"/>
      <c r="C30" s="300"/>
      <c r="D30" s="294"/>
      <c r="E30" s="295"/>
      <c r="F30" s="203"/>
      <c r="G30" s="204"/>
      <c r="H30" s="339" t="s">
        <v>241</v>
      </c>
      <c r="I30" s="339" t="s">
        <v>242</v>
      </c>
      <c r="J30" s="339" t="s">
        <v>350</v>
      </c>
      <c r="K30" s="339" t="s">
        <v>351</v>
      </c>
      <c r="L30" s="340">
        <v>34667</v>
      </c>
      <c r="M30" s="340">
        <v>53253</v>
      </c>
    </row>
    <row r="31" spans="1:13" ht="16.5">
      <c r="A31" s="211" t="s">
        <v>242</v>
      </c>
      <c r="B31" s="293" t="str">
        <f aca="true" t="shared" si="2" ref="B31:E39">J29</f>
        <v>098</v>
      </c>
      <c r="C31" s="300" t="str">
        <f t="shared" si="2"/>
        <v>Edible Products</v>
      </c>
      <c r="D31" s="294">
        <f t="shared" si="2"/>
        <v>21710</v>
      </c>
      <c r="E31" s="295">
        <f t="shared" si="2"/>
        <v>18289</v>
      </c>
      <c r="F31" s="209"/>
      <c r="G31" s="221"/>
      <c r="H31" s="339" t="s">
        <v>241</v>
      </c>
      <c r="I31" s="339" t="s">
        <v>242</v>
      </c>
      <c r="J31" s="339" t="s">
        <v>338</v>
      </c>
      <c r="K31" s="339" t="s">
        <v>339</v>
      </c>
      <c r="L31" s="340">
        <v>371882</v>
      </c>
      <c r="M31" s="340">
        <v>319232</v>
      </c>
    </row>
    <row r="32" spans="1:13" ht="16.5">
      <c r="A32" s="202"/>
      <c r="B32" s="293" t="str">
        <f t="shared" si="2"/>
        <v>541</v>
      </c>
      <c r="C32" s="300" t="str">
        <f t="shared" si="2"/>
        <v>Medicinal Pharmacy Products</v>
      </c>
      <c r="D32" s="294">
        <f t="shared" si="2"/>
        <v>34667</v>
      </c>
      <c r="E32" s="295">
        <f t="shared" si="2"/>
        <v>53253</v>
      </c>
      <c r="F32" s="209"/>
      <c r="G32" s="221"/>
      <c r="H32" s="339" t="s">
        <v>241</v>
      </c>
      <c r="I32" s="339" t="s">
        <v>242</v>
      </c>
      <c r="J32" s="339" t="s">
        <v>103</v>
      </c>
      <c r="K32" s="339" t="s">
        <v>286</v>
      </c>
      <c r="L32" s="340">
        <v>29924</v>
      </c>
      <c r="M32" s="340">
        <v>0</v>
      </c>
    </row>
    <row r="33" spans="1:13" ht="16.5">
      <c r="A33" s="202"/>
      <c r="B33" s="293" t="str">
        <f t="shared" si="2"/>
        <v>542</v>
      </c>
      <c r="C33" s="300" t="str">
        <f t="shared" si="2"/>
        <v>Medicaments Including Vet. Med.</v>
      </c>
      <c r="D33" s="294">
        <f t="shared" si="2"/>
        <v>371882</v>
      </c>
      <c r="E33" s="295">
        <f t="shared" si="2"/>
        <v>319232</v>
      </c>
      <c r="F33" s="209"/>
      <c r="G33" s="221"/>
      <c r="H33" s="339" t="s">
        <v>241</v>
      </c>
      <c r="I33" s="339" t="s">
        <v>242</v>
      </c>
      <c r="J33" s="339" t="s">
        <v>444</v>
      </c>
      <c r="K33" s="339" t="s">
        <v>445</v>
      </c>
      <c r="L33" s="340">
        <v>74904</v>
      </c>
      <c r="M33" s="340">
        <v>10593</v>
      </c>
    </row>
    <row r="34" spans="1:13" ht="16.5">
      <c r="A34" s="211"/>
      <c r="B34" s="293" t="str">
        <f t="shared" si="2"/>
        <v>554</v>
      </c>
      <c r="C34" s="300" t="str">
        <f t="shared" si="2"/>
        <v>Soaps, Cleaning Prep.</v>
      </c>
      <c r="D34" s="294">
        <f t="shared" si="2"/>
        <v>29924</v>
      </c>
      <c r="E34" s="295">
        <f t="shared" si="2"/>
        <v>0</v>
      </c>
      <c r="F34" s="209"/>
      <c r="G34" s="221"/>
      <c r="H34" s="339" t="s">
        <v>241</v>
      </c>
      <c r="I34" s="339" t="s">
        <v>242</v>
      </c>
      <c r="J34" s="339" t="s">
        <v>263</v>
      </c>
      <c r="K34" s="339" t="s">
        <v>264</v>
      </c>
      <c r="L34" s="340">
        <v>21856</v>
      </c>
      <c r="M34" s="340">
        <v>595</v>
      </c>
    </row>
    <row r="35" spans="1:13" ht="16.5">
      <c r="A35" s="202"/>
      <c r="B35" s="293" t="str">
        <f t="shared" si="2"/>
        <v>641</v>
      </c>
      <c r="C35" s="300" t="str">
        <f t="shared" si="2"/>
        <v>Paper And Paper Products</v>
      </c>
      <c r="D35" s="294">
        <f t="shared" si="2"/>
        <v>74904</v>
      </c>
      <c r="E35" s="295">
        <f t="shared" si="2"/>
        <v>10593</v>
      </c>
      <c r="F35" s="209"/>
      <c r="G35" s="221"/>
      <c r="H35" s="339" t="s">
        <v>241</v>
      </c>
      <c r="I35" s="339" t="s">
        <v>242</v>
      </c>
      <c r="J35" s="339" t="s">
        <v>358</v>
      </c>
      <c r="K35" s="339" t="s">
        <v>359</v>
      </c>
      <c r="L35" s="340">
        <v>14763</v>
      </c>
      <c r="M35" s="340">
        <v>15566</v>
      </c>
    </row>
    <row r="36" spans="1:13" ht="16.5">
      <c r="A36" s="202"/>
      <c r="B36" s="293" t="str">
        <f t="shared" si="2"/>
        <v>642</v>
      </c>
      <c r="C36" s="300" t="str">
        <f t="shared" si="2"/>
        <v>Articles Of Paper</v>
      </c>
      <c r="D36" s="294">
        <f t="shared" si="2"/>
        <v>21856</v>
      </c>
      <c r="E36" s="295">
        <f t="shared" si="2"/>
        <v>595</v>
      </c>
      <c r="F36" s="209"/>
      <c r="G36" s="221"/>
      <c r="H36" s="339" t="s">
        <v>241</v>
      </c>
      <c r="I36" s="339" t="s">
        <v>242</v>
      </c>
      <c r="J36" s="339" t="s">
        <v>307</v>
      </c>
      <c r="K36" s="339" t="s">
        <v>308</v>
      </c>
      <c r="L36" s="340">
        <v>99778</v>
      </c>
      <c r="M36" s="340">
        <v>0</v>
      </c>
    </row>
    <row r="37" spans="1:13" ht="16.5">
      <c r="A37" s="202"/>
      <c r="B37" s="293" t="str">
        <f t="shared" si="2"/>
        <v>665</v>
      </c>
      <c r="C37" s="300" t="str">
        <f t="shared" si="2"/>
        <v>Glassware</v>
      </c>
      <c r="D37" s="294">
        <f t="shared" si="2"/>
        <v>14763</v>
      </c>
      <c r="E37" s="295">
        <f t="shared" si="2"/>
        <v>15566</v>
      </c>
      <c r="F37" s="209"/>
      <c r="G37" s="221"/>
      <c r="H37" s="339" t="s">
        <v>241</v>
      </c>
      <c r="I37" s="339" t="s">
        <v>242</v>
      </c>
      <c r="J37" s="339" t="s">
        <v>360</v>
      </c>
      <c r="K37" s="339" t="s">
        <v>361</v>
      </c>
      <c r="L37" s="340">
        <v>60783</v>
      </c>
      <c r="M37" s="340">
        <v>0</v>
      </c>
    </row>
    <row r="38" spans="1:13" ht="16.5">
      <c r="A38" s="202"/>
      <c r="B38" s="293" t="str">
        <f t="shared" si="2"/>
        <v>782</v>
      </c>
      <c r="C38" s="300" t="str">
        <f t="shared" si="2"/>
        <v>Goods And Special Purpose M.V.</v>
      </c>
      <c r="D38" s="294">
        <f t="shared" si="2"/>
        <v>99778</v>
      </c>
      <c r="E38" s="295">
        <f t="shared" si="2"/>
        <v>0</v>
      </c>
      <c r="H38" s="339" t="s">
        <v>241</v>
      </c>
      <c r="I38" s="339" t="s">
        <v>242</v>
      </c>
      <c r="J38" s="339" t="s">
        <v>364</v>
      </c>
      <c r="K38" s="339" t="s">
        <v>365</v>
      </c>
      <c r="L38" s="340">
        <v>90959</v>
      </c>
      <c r="M38" s="340">
        <v>661</v>
      </c>
    </row>
    <row r="39" spans="1:13" ht="16.5">
      <c r="A39" s="202"/>
      <c r="B39" s="293" t="str">
        <f t="shared" si="2"/>
        <v>848</v>
      </c>
      <c r="C39" s="300" t="str">
        <f t="shared" si="2"/>
        <v>Headgear-Non Textile Clothing</v>
      </c>
      <c r="D39" s="294">
        <f t="shared" si="2"/>
        <v>60783</v>
      </c>
      <c r="E39" s="295">
        <f t="shared" si="2"/>
        <v>0</v>
      </c>
      <c r="H39" s="339" t="s">
        <v>224</v>
      </c>
      <c r="I39" s="339" t="s">
        <v>42</v>
      </c>
      <c r="J39" s="339" t="s">
        <v>446</v>
      </c>
      <c r="K39" s="339" t="s">
        <v>447</v>
      </c>
      <c r="L39" s="340">
        <v>23090</v>
      </c>
      <c r="M39" s="340">
        <v>167479</v>
      </c>
    </row>
    <row r="40" spans="1:13" ht="16.5">
      <c r="A40" s="202"/>
      <c r="B40" s="293" t="str">
        <f>J38</f>
        <v>872</v>
      </c>
      <c r="C40" s="300" t="str">
        <f>K38</f>
        <v>Medical Appliances</v>
      </c>
      <c r="D40" s="294">
        <f>L38</f>
        <v>90959</v>
      </c>
      <c r="E40" s="295">
        <f>M38</f>
        <v>661</v>
      </c>
      <c r="H40" s="339" t="s">
        <v>224</v>
      </c>
      <c r="I40" s="339" t="s">
        <v>42</v>
      </c>
      <c r="J40" s="339" t="s">
        <v>366</v>
      </c>
      <c r="K40" s="339" t="s">
        <v>367</v>
      </c>
      <c r="L40" s="340">
        <v>92623</v>
      </c>
      <c r="M40" s="340">
        <v>199820</v>
      </c>
    </row>
    <row r="41" spans="1:13" ht="16.5">
      <c r="A41" s="82"/>
      <c r="B41" s="293"/>
      <c r="C41" s="300"/>
      <c r="D41" s="294"/>
      <c r="E41" s="295"/>
      <c r="H41" s="339" t="s">
        <v>224</v>
      </c>
      <c r="I41" s="339" t="s">
        <v>42</v>
      </c>
      <c r="J41" s="339" t="s">
        <v>448</v>
      </c>
      <c r="K41" s="339" t="s">
        <v>449</v>
      </c>
      <c r="L41" s="340">
        <v>108039</v>
      </c>
      <c r="M41" s="340">
        <v>224590</v>
      </c>
    </row>
    <row r="42" spans="1:13" ht="16.5">
      <c r="A42" s="211" t="s">
        <v>42</v>
      </c>
      <c r="B42" s="293" t="str">
        <f aca="true" t="shared" si="3" ref="B42:E50">J39</f>
        <v>831</v>
      </c>
      <c r="C42" s="300" t="str">
        <f t="shared" si="3"/>
        <v>Travel Goods,Handbags</v>
      </c>
      <c r="D42" s="294">
        <f t="shared" si="3"/>
        <v>23090</v>
      </c>
      <c r="E42" s="295">
        <f t="shared" si="3"/>
        <v>167479</v>
      </c>
      <c r="F42" s="203"/>
      <c r="G42" s="204"/>
      <c r="H42" s="339" t="s">
        <v>224</v>
      </c>
      <c r="I42" s="339" t="s">
        <v>42</v>
      </c>
      <c r="J42" s="339" t="s">
        <v>450</v>
      </c>
      <c r="K42" s="339" t="s">
        <v>451</v>
      </c>
      <c r="L42" s="340">
        <v>34569</v>
      </c>
      <c r="M42" s="340">
        <v>38139</v>
      </c>
    </row>
    <row r="43" spans="1:13" ht="16.5">
      <c r="A43" s="225"/>
      <c r="B43" s="293" t="str">
        <f t="shared" si="3"/>
        <v>841</v>
      </c>
      <c r="C43" s="300" t="str">
        <f t="shared" si="3"/>
        <v>Male Clothing-Non Knitted</v>
      </c>
      <c r="D43" s="294">
        <f t="shared" si="3"/>
        <v>92623</v>
      </c>
      <c r="E43" s="295">
        <f t="shared" si="3"/>
        <v>199820</v>
      </c>
      <c r="F43" s="203"/>
      <c r="G43" s="204"/>
      <c r="H43" s="339" t="s">
        <v>224</v>
      </c>
      <c r="I43" s="339" t="s">
        <v>42</v>
      </c>
      <c r="J43" s="339" t="s">
        <v>452</v>
      </c>
      <c r="K43" s="339" t="s">
        <v>453</v>
      </c>
      <c r="L43" s="340">
        <v>57208</v>
      </c>
      <c r="M43" s="340">
        <v>56580</v>
      </c>
    </row>
    <row r="44" spans="1:13" ht="16.5">
      <c r="A44" s="225"/>
      <c r="B44" s="293" t="str">
        <f t="shared" si="3"/>
        <v>842</v>
      </c>
      <c r="C44" s="300" t="str">
        <f t="shared" si="3"/>
        <v>Female Clothing Non Knitted</v>
      </c>
      <c r="D44" s="294">
        <f t="shared" si="3"/>
        <v>108039</v>
      </c>
      <c r="E44" s="295">
        <f t="shared" si="3"/>
        <v>224590</v>
      </c>
      <c r="F44" s="323"/>
      <c r="G44" s="204"/>
      <c r="H44" s="339" t="s">
        <v>224</v>
      </c>
      <c r="I44" s="339" t="s">
        <v>42</v>
      </c>
      <c r="J44" s="339" t="s">
        <v>368</v>
      </c>
      <c r="K44" s="339" t="s">
        <v>369</v>
      </c>
      <c r="L44" s="340">
        <v>121144</v>
      </c>
      <c r="M44" s="340">
        <v>329704</v>
      </c>
    </row>
    <row r="45" spans="1:13" ht="16.5">
      <c r="A45" s="211"/>
      <c r="B45" s="293" t="str">
        <f t="shared" si="3"/>
        <v>843</v>
      </c>
      <c r="C45" s="300" t="str">
        <f t="shared" si="3"/>
        <v>Male Clothing Knitted</v>
      </c>
      <c r="D45" s="294">
        <f t="shared" si="3"/>
        <v>34569</v>
      </c>
      <c r="E45" s="295">
        <f t="shared" si="3"/>
        <v>38139</v>
      </c>
      <c r="F45" s="323"/>
      <c r="G45" s="204"/>
      <c r="H45" s="339" t="s">
        <v>224</v>
      </c>
      <c r="I45" s="339" t="s">
        <v>42</v>
      </c>
      <c r="J45" s="339" t="s">
        <v>360</v>
      </c>
      <c r="K45" s="339" t="s">
        <v>361</v>
      </c>
      <c r="L45" s="340">
        <v>34089</v>
      </c>
      <c r="M45" s="340">
        <v>66313</v>
      </c>
    </row>
    <row r="46" spans="1:13" ht="16.5">
      <c r="A46" s="225"/>
      <c r="B46" s="293" t="str">
        <f t="shared" si="3"/>
        <v>844</v>
      </c>
      <c r="C46" s="300" t="str">
        <f t="shared" si="3"/>
        <v>Female Clothing Knitted</v>
      </c>
      <c r="D46" s="294">
        <f t="shared" si="3"/>
        <v>57208</v>
      </c>
      <c r="E46" s="295">
        <f t="shared" si="3"/>
        <v>56580</v>
      </c>
      <c r="F46" s="203"/>
      <c r="G46" s="204"/>
      <c r="H46" s="339" t="s">
        <v>224</v>
      </c>
      <c r="I46" s="339" t="s">
        <v>42</v>
      </c>
      <c r="J46" s="339" t="s">
        <v>454</v>
      </c>
      <c r="K46" s="339" t="s">
        <v>455</v>
      </c>
      <c r="L46" s="340">
        <v>22789</v>
      </c>
      <c r="M46" s="340">
        <v>414765</v>
      </c>
    </row>
    <row r="47" spans="1:13" ht="16.5">
      <c r="A47" s="225"/>
      <c r="B47" s="293" t="str">
        <f t="shared" si="3"/>
        <v>845</v>
      </c>
      <c r="C47" s="300" t="str">
        <f t="shared" si="3"/>
        <v>Articles Of Apparel</v>
      </c>
      <c r="D47" s="294">
        <f t="shared" si="3"/>
        <v>121144</v>
      </c>
      <c r="E47" s="295">
        <f t="shared" si="3"/>
        <v>329704</v>
      </c>
      <c r="F47" s="209"/>
      <c r="G47" s="221"/>
      <c r="H47" s="339" t="s">
        <v>224</v>
      </c>
      <c r="I47" s="339" t="s">
        <v>42</v>
      </c>
      <c r="J47" s="339" t="s">
        <v>372</v>
      </c>
      <c r="K47" s="339" t="s">
        <v>373</v>
      </c>
      <c r="L47" s="340">
        <v>20431</v>
      </c>
      <c r="M47" s="340">
        <v>76423</v>
      </c>
    </row>
    <row r="48" spans="1:13" ht="16.5" customHeight="1">
      <c r="A48" s="225"/>
      <c r="B48" s="293" t="str">
        <f t="shared" si="3"/>
        <v>848</v>
      </c>
      <c r="C48" s="300" t="str">
        <f t="shared" si="3"/>
        <v>Headgear-Non Textile Clothing</v>
      </c>
      <c r="D48" s="294">
        <f t="shared" si="3"/>
        <v>34089</v>
      </c>
      <c r="E48" s="295">
        <f t="shared" si="3"/>
        <v>66313</v>
      </c>
      <c r="F48" s="196"/>
      <c r="G48" s="190"/>
      <c r="H48" s="339" t="s">
        <v>224</v>
      </c>
      <c r="I48" s="339" t="s">
        <v>42</v>
      </c>
      <c r="J48" s="339" t="s">
        <v>374</v>
      </c>
      <c r="K48" s="339" t="s">
        <v>375</v>
      </c>
      <c r="L48" s="340">
        <v>13701</v>
      </c>
      <c r="M48" s="340">
        <v>3874020</v>
      </c>
    </row>
    <row r="49" spans="1:13" ht="16.5" customHeight="1">
      <c r="A49" s="225"/>
      <c r="B49" s="293" t="str">
        <f t="shared" si="3"/>
        <v>851</v>
      </c>
      <c r="C49" s="300" t="str">
        <f t="shared" si="3"/>
        <v>Footwear</v>
      </c>
      <c r="D49" s="294">
        <f t="shared" si="3"/>
        <v>22789</v>
      </c>
      <c r="E49" s="295">
        <f t="shared" si="3"/>
        <v>414765</v>
      </c>
      <c r="F49" s="196"/>
      <c r="G49" s="190"/>
      <c r="H49" s="325"/>
      <c r="I49" s="325"/>
      <c r="J49" s="325"/>
      <c r="K49" s="325"/>
      <c r="L49" s="326"/>
      <c r="M49" s="326"/>
    </row>
    <row r="50" spans="1:13" ht="16.5">
      <c r="A50" s="225"/>
      <c r="B50" s="293" t="str">
        <f t="shared" si="3"/>
        <v>894</v>
      </c>
      <c r="C50" s="300" t="str">
        <f t="shared" si="3"/>
        <v>Toys Games, Baby Carriages</v>
      </c>
      <c r="D50" s="294">
        <f t="shared" si="3"/>
        <v>20431</v>
      </c>
      <c r="E50" s="295">
        <f t="shared" si="3"/>
        <v>76423</v>
      </c>
      <c r="F50" s="196"/>
      <c r="G50" s="190"/>
      <c r="H50" s="325"/>
      <c r="I50" s="325"/>
      <c r="J50" s="325"/>
      <c r="K50" s="325"/>
      <c r="L50" s="326"/>
      <c r="M50" s="326"/>
    </row>
    <row r="51" spans="1:13" ht="16.5">
      <c r="A51" s="82"/>
      <c r="B51" s="293" t="str">
        <f>J48</f>
        <v>897</v>
      </c>
      <c r="C51" s="300" t="str">
        <f>K48</f>
        <v>Jewellery</v>
      </c>
      <c r="D51" s="294">
        <f>L48</f>
        <v>13701</v>
      </c>
      <c r="E51" s="295">
        <f>M48</f>
        <v>3874020</v>
      </c>
      <c r="F51" s="203"/>
      <c r="G51" s="204"/>
      <c r="H51" s="325"/>
      <c r="I51" s="325"/>
      <c r="J51" s="325"/>
      <c r="K51" s="325"/>
      <c r="L51" s="326"/>
      <c r="M51" s="326"/>
    </row>
    <row r="52" spans="1:10" ht="16.5">
      <c r="A52" s="200"/>
      <c r="B52" s="296"/>
      <c r="C52" s="301"/>
      <c r="D52" s="297"/>
      <c r="E52" s="298"/>
      <c r="F52" s="196"/>
      <c r="G52" s="190"/>
      <c r="H52" s="194"/>
      <c r="I52" s="195"/>
      <c r="J52" s="195"/>
    </row>
    <row r="53" spans="1:10" ht="16.5">
      <c r="A53" s="190"/>
      <c r="B53" s="236"/>
      <c r="C53" s="190"/>
      <c r="D53" s="268"/>
      <c r="E53" s="268"/>
      <c r="F53" s="196"/>
      <c r="G53" s="190"/>
      <c r="H53" s="194"/>
      <c r="I53" s="195"/>
      <c r="J53" s="195"/>
    </row>
    <row r="54" spans="1:10" ht="16.5">
      <c r="A54" s="190"/>
      <c r="B54" s="236"/>
      <c r="C54" s="190"/>
      <c r="D54" s="268"/>
      <c r="E54" s="268"/>
      <c r="F54" s="196"/>
      <c r="G54" s="190"/>
      <c r="H54" s="194"/>
      <c r="I54" s="195"/>
      <c r="J54" s="195"/>
    </row>
    <row r="55" spans="1:10" ht="16.5">
      <c r="A55" s="190"/>
      <c r="B55" s="236"/>
      <c r="C55" s="190"/>
      <c r="D55" s="268"/>
      <c r="E55" s="269"/>
      <c r="F55" s="324"/>
      <c r="G55" s="190"/>
      <c r="H55" s="194"/>
      <c r="I55" s="195"/>
      <c r="J55" s="195"/>
    </row>
    <row r="56" spans="1:10" ht="16.5">
      <c r="A56" s="191"/>
      <c r="B56" s="236"/>
      <c r="C56" s="192"/>
      <c r="D56" s="193"/>
      <c r="E56" s="194"/>
      <c r="F56" s="235"/>
      <c r="G56" s="190"/>
      <c r="H56" s="194"/>
      <c r="I56" s="195"/>
      <c r="J56" s="195"/>
    </row>
    <row r="57" spans="1:10" ht="16.5">
      <c r="A57" s="191"/>
      <c r="B57" s="236"/>
      <c r="C57" s="192"/>
      <c r="D57" s="197"/>
      <c r="E57" s="194"/>
      <c r="F57" s="235"/>
      <c r="G57" s="190"/>
      <c r="H57" s="194"/>
      <c r="I57" s="195"/>
      <c r="J57" s="195"/>
    </row>
    <row r="58" spans="1:10" ht="16.5">
      <c r="A58" s="191"/>
      <c r="B58" s="236"/>
      <c r="C58" s="191"/>
      <c r="D58" s="191"/>
      <c r="E58" s="194"/>
      <c r="F58" s="235"/>
      <c r="G58" s="190"/>
      <c r="H58" s="194"/>
      <c r="I58" s="195"/>
      <c r="J58" s="195"/>
    </row>
    <row r="59" spans="1:10" ht="15">
      <c r="A59" s="237"/>
      <c r="B59" s="238"/>
      <c r="C59" s="237"/>
      <c r="D59" s="237"/>
      <c r="E59" s="239"/>
      <c r="F59" s="235"/>
      <c r="G59" s="190"/>
      <c r="H59" s="194"/>
      <c r="I59" s="195"/>
      <c r="J59" s="195"/>
    </row>
    <row r="60" spans="1:10" ht="16.5">
      <c r="A60" s="201"/>
      <c r="B60" s="236"/>
      <c r="C60" s="4"/>
      <c r="D60" s="201"/>
      <c r="E60" s="190"/>
      <c r="F60" s="240"/>
      <c r="G60" s="190"/>
      <c r="H60" s="194"/>
      <c r="I60" s="195"/>
      <c r="J60" s="195"/>
    </row>
    <row r="61" spans="1:10" ht="15.75">
      <c r="A61" s="4"/>
      <c r="B61" s="241"/>
      <c r="C61" s="242"/>
      <c r="D61" s="243"/>
      <c r="E61" s="226"/>
      <c r="F61" s="244"/>
      <c r="G61" s="227"/>
      <c r="H61" s="195"/>
      <c r="I61" s="195"/>
      <c r="J61" s="195"/>
    </row>
    <row r="62" spans="1:10" ht="16.5">
      <c r="A62" s="205"/>
      <c r="B62" s="241"/>
      <c r="C62" s="242"/>
      <c r="D62" s="243"/>
      <c r="E62" s="194"/>
      <c r="F62" s="244"/>
      <c r="G62" s="195"/>
      <c r="H62" s="195"/>
      <c r="I62" s="195"/>
      <c r="J62" s="195"/>
    </row>
    <row r="63" spans="1:10" ht="15.75">
      <c r="A63" s="208"/>
      <c r="B63" s="241"/>
      <c r="C63" s="242"/>
      <c r="D63" s="243"/>
      <c r="E63" s="194"/>
      <c r="F63" s="244"/>
      <c r="G63" s="195"/>
      <c r="H63" s="195"/>
      <c r="I63" s="195"/>
      <c r="J63" s="195"/>
    </row>
    <row r="64" spans="1:10" ht="15.75">
      <c r="A64" s="208"/>
      <c r="B64" s="241"/>
      <c r="C64" s="242"/>
      <c r="D64" s="243"/>
      <c r="E64" s="194"/>
      <c r="F64" s="244"/>
      <c r="G64" s="195"/>
      <c r="H64" s="195"/>
      <c r="I64" s="195"/>
      <c r="J64" s="195"/>
    </row>
    <row r="65" spans="1:10" ht="16.5">
      <c r="A65" s="205"/>
      <c r="B65" s="241"/>
      <c r="C65" s="242"/>
      <c r="D65" s="243"/>
      <c r="E65" s="194"/>
      <c r="F65" s="244"/>
      <c r="G65" s="195"/>
      <c r="H65" s="195"/>
      <c r="I65" s="195"/>
      <c r="J65" s="195"/>
    </row>
    <row r="66" spans="1:10" ht="16.5">
      <c r="A66" s="245"/>
      <c r="B66" s="241"/>
      <c r="C66" s="242"/>
      <c r="D66" s="243"/>
      <c r="E66" s="194"/>
      <c r="F66" s="244"/>
      <c r="G66" s="195"/>
      <c r="H66" s="195"/>
      <c r="I66" s="195"/>
      <c r="J66" s="195"/>
    </row>
    <row r="67" spans="1:10" ht="16.5">
      <c r="A67" s="245"/>
      <c r="B67" s="241"/>
      <c r="C67" s="242"/>
      <c r="D67" s="243"/>
      <c r="E67" s="194"/>
      <c r="F67" s="244"/>
      <c r="G67" s="195"/>
      <c r="H67" s="195"/>
      <c r="I67" s="195"/>
      <c r="J67" s="195"/>
    </row>
    <row r="68" spans="1:10" ht="15.75">
      <c r="A68" s="4"/>
      <c r="B68" s="241"/>
      <c r="C68" s="242"/>
      <c r="D68" s="243"/>
      <c r="E68" s="194"/>
      <c r="F68" s="244"/>
      <c r="G68" s="195"/>
      <c r="H68" s="195"/>
      <c r="I68" s="195"/>
      <c r="J68" s="195"/>
    </row>
    <row r="69" spans="1:10" ht="15.75">
      <c r="A69" s="208"/>
      <c r="B69" s="241"/>
      <c r="C69" s="242"/>
      <c r="D69" s="243"/>
      <c r="E69" s="194"/>
      <c r="F69" s="244"/>
      <c r="G69" s="195"/>
      <c r="H69" s="195"/>
      <c r="I69" s="195"/>
      <c r="J69" s="195"/>
    </row>
    <row r="70" spans="1:10" ht="15.75">
      <c r="A70" s="208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6"/>
      <c r="C71" s="242"/>
      <c r="D71" s="247"/>
      <c r="E71" s="194"/>
      <c r="F71" s="244"/>
      <c r="G71" s="195"/>
      <c r="H71" s="195"/>
      <c r="I71" s="195"/>
      <c r="J71" s="195"/>
    </row>
    <row r="72" spans="1:10" ht="15.75">
      <c r="A72" s="4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0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0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6.5">
      <c r="A76" s="248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6.5">
      <c r="A77" s="205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6.5">
      <c r="A78" s="205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6.5">
      <c r="A79" s="205"/>
      <c r="B79" s="241"/>
      <c r="C79" s="242"/>
      <c r="D79" s="243"/>
      <c r="E79" s="194"/>
      <c r="F79" s="244"/>
      <c r="G79" s="195"/>
      <c r="H79" s="195"/>
      <c r="I79" s="195"/>
      <c r="J79" s="195"/>
    </row>
    <row r="80" spans="1:10" ht="16.5">
      <c r="A80" s="205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6"/>
      <c r="C82" s="249"/>
      <c r="D82" s="250"/>
      <c r="E82" s="194"/>
      <c r="F82" s="244"/>
      <c r="G82" s="195"/>
      <c r="H82" s="195"/>
      <c r="I82" s="195"/>
      <c r="J82" s="195"/>
    </row>
    <row r="83" spans="1:10" ht="15.75">
      <c r="A83" s="4"/>
      <c r="B83" s="246"/>
      <c r="C83" s="242"/>
      <c r="D83" s="247"/>
      <c r="E83" s="194"/>
      <c r="F83" s="244"/>
      <c r="G83" s="195"/>
      <c r="H83" s="195"/>
      <c r="I83" s="195"/>
      <c r="J83" s="195"/>
    </row>
    <row r="84" spans="1:10" ht="15.75">
      <c r="A84" s="4"/>
      <c r="B84" s="251"/>
      <c r="C84" s="242"/>
      <c r="D84" s="252"/>
      <c r="E84" s="194"/>
      <c r="F84" s="244"/>
      <c r="G84" s="195"/>
      <c r="H84" s="195"/>
      <c r="I84" s="195"/>
      <c r="J84" s="195"/>
    </row>
    <row r="85" spans="1:10" ht="15.75">
      <c r="A85" s="253"/>
      <c r="B85" s="251"/>
      <c r="C85" s="242"/>
      <c r="D85" s="252"/>
      <c r="E85" s="194"/>
      <c r="F85" s="244"/>
      <c r="G85" s="195"/>
      <c r="H85" s="195"/>
      <c r="I85" s="195"/>
      <c r="J85" s="195"/>
    </row>
    <row r="86" spans="1:10" ht="15.75">
      <c r="A86" s="254"/>
      <c r="B86" s="251"/>
      <c r="C86" s="242"/>
      <c r="D86" s="252"/>
      <c r="E86" s="194"/>
      <c r="F86" s="244"/>
      <c r="G86" s="195"/>
      <c r="H86" s="195"/>
      <c r="I86" s="195"/>
      <c r="J86" s="195"/>
    </row>
    <row r="87" spans="1:10" ht="15.75">
      <c r="A87" s="254"/>
      <c r="B87" s="251"/>
      <c r="C87" s="242"/>
      <c r="D87" s="252"/>
      <c r="E87" s="194"/>
      <c r="F87" s="244"/>
      <c r="G87" s="195"/>
      <c r="H87" s="195"/>
      <c r="I87" s="195"/>
      <c r="J87" s="195"/>
    </row>
    <row r="88" spans="1:10" ht="16.5">
      <c r="A88" s="205"/>
      <c r="B88" s="251"/>
      <c r="C88" s="242"/>
      <c r="D88" s="252"/>
      <c r="E88" s="194"/>
      <c r="F88" s="244"/>
      <c r="G88" s="195"/>
      <c r="H88" s="195"/>
      <c r="I88" s="195"/>
      <c r="J88" s="195"/>
    </row>
    <row r="89" spans="1:10" ht="15.75">
      <c r="A89" s="254"/>
      <c r="B89" s="251"/>
      <c r="C89" s="242"/>
      <c r="D89" s="252"/>
      <c r="E89" s="194"/>
      <c r="F89" s="244"/>
      <c r="G89" s="195"/>
      <c r="H89" s="195"/>
      <c r="I89" s="195"/>
      <c r="J89" s="195"/>
    </row>
    <row r="90" spans="1:10" ht="15.75">
      <c r="A90" s="254"/>
      <c r="B90" s="251"/>
      <c r="C90" s="242"/>
      <c r="D90" s="252"/>
      <c r="E90" s="194"/>
      <c r="F90" s="244"/>
      <c r="G90" s="195"/>
      <c r="H90" s="195"/>
      <c r="I90" s="195"/>
      <c r="J90" s="195"/>
    </row>
    <row r="91" spans="1:10" ht="15.75">
      <c r="A91" s="254"/>
      <c r="B91" s="251"/>
      <c r="C91" s="242"/>
      <c r="D91" s="252"/>
      <c r="E91" s="194"/>
      <c r="F91" s="244"/>
      <c r="G91" s="195"/>
      <c r="H91" s="195"/>
      <c r="I91" s="195"/>
      <c r="J91" s="195"/>
    </row>
    <row r="92" spans="1:10" ht="15.75">
      <c r="A92" s="25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4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46"/>
      <c r="C94" s="255"/>
      <c r="D94" s="243"/>
      <c r="E94" s="194"/>
      <c r="F94" s="244"/>
      <c r="G94" s="195"/>
      <c r="H94" s="195"/>
      <c r="I94" s="195"/>
      <c r="J94" s="195"/>
    </row>
    <row r="95" spans="1:10" ht="15.75">
      <c r="A95" s="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5.75">
      <c r="A96" s="254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196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196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6.5">
      <c r="A99" s="256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196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196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196"/>
      <c r="B102" s="251"/>
      <c r="C102" s="242"/>
      <c r="D102" s="252"/>
      <c r="E102" s="194"/>
      <c r="F102" s="244"/>
      <c r="G102" s="195"/>
      <c r="H102" s="195"/>
      <c r="I102" s="195"/>
      <c r="J102" s="195"/>
    </row>
    <row r="103" spans="1:10" ht="15.75">
      <c r="A103" s="196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196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4"/>
      <c r="B105" s="249"/>
      <c r="C105" s="249"/>
      <c r="D105" s="257"/>
      <c r="E105" s="194"/>
      <c r="F105" s="244"/>
      <c r="G105" s="195"/>
      <c r="H105" s="195"/>
      <c r="I105" s="195"/>
      <c r="J105" s="195"/>
    </row>
    <row r="106" spans="1:10" ht="15.75">
      <c r="A106" s="4"/>
      <c r="B106" s="251"/>
      <c r="C106" s="258"/>
      <c r="D106" s="259"/>
      <c r="E106" s="194"/>
      <c r="F106" s="244"/>
      <c r="G106" s="195"/>
      <c r="H106" s="195"/>
      <c r="I106" s="195"/>
      <c r="J106" s="195"/>
    </row>
    <row r="107" spans="1:10" ht="15.75">
      <c r="A107" s="4"/>
      <c r="B107" s="251"/>
      <c r="C107" s="258"/>
      <c r="D107" s="259"/>
      <c r="E107" s="194"/>
      <c r="F107" s="244"/>
      <c r="G107" s="195"/>
      <c r="H107" s="195"/>
      <c r="I107" s="195"/>
      <c r="J107" s="195"/>
    </row>
    <row r="108" spans="1:10" ht="15.75">
      <c r="A108" s="4"/>
      <c r="B108" s="251"/>
      <c r="C108" s="258"/>
      <c r="D108" s="259"/>
      <c r="E108" s="194"/>
      <c r="F108" s="244"/>
      <c r="G108" s="195"/>
      <c r="H108" s="195"/>
      <c r="I108" s="195"/>
      <c r="J108" s="195"/>
    </row>
    <row r="109" spans="1:10" ht="15.75">
      <c r="A109" s="4"/>
      <c r="B109" s="251"/>
      <c r="C109" s="258"/>
      <c r="D109" s="259"/>
      <c r="E109" s="194"/>
      <c r="F109" s="244"/>
      <c r="G109" s="195"/>
      <c r="H109" s="195"/>
      <c r="I109" s="195"/>
      <c r="J109" s="195"/>
    </row>
    <row r="110" spans="1:10" ht="16.5">
      <c r="A110" s="192"/>
      <c r="B110" s="251"/>
      <c r="C110" s="258"/>
      <c r="D110" s="259"/>
      <c r="E110" s="194"/>
      <c r="F110" s="244"/>
      <c r="G110" s="195"/>
      <c r="H110" s="195"/>
      <c r="I110" s="195"/>
      <c r="J110" s="195"/>
    </row>
    <row r="111" spans="1:10" ht="15.75">
      <c r="A111" s="4"/>
      <c r="B111" s="251"/>
      <c r="C111" s="258"/>
      <c r="D111" s="259"/>
      <c r="E111" s="194"/>
      <c r="F111" s="244"/>
      <c r="G111" s="195"/>
      <c r="H111" s="195"/>
      <c r="I111" s="195"/>
      <c r="J111" s="195"/>
    </row>
    <row r="112" spans="1:10" ht="15.75">
      <c r="A112" s="4"/>
      <c r="B112" s="251"/>
      <c r="C112" s="258"/>
      <c r="D112" s="259"/>
      <c r="E112" s="194"/>
      <c r="F112" s="244"/>
      <c r="G112" s="195"/>
      <c r="H112" s="195"/>
      <c r="I112" s="195"/>
      <c r="J112" s="195"/>
    </row>
    <row r="113" spans="1:10" ht="15.75">
      <c r="A113" s="4"/>
      <c r="B113" s="251"/>
      <c r="C113" s="258"/>
      <c r="D113" s="259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2.75">
      <c r="A116" s="4"/>
      <c r="B116" s="4"/>
      <c r="C116" s="4"/>
      <c r="D116" s="4"/>
      <c r="E116" s="194"/>
      <c r="F116" s="244"/>
      <c r="G116" s="195"/>
      <c r="H116" s="195"/>
      <c r="I116" s="195"/>
      <c r="J116" s="195"/>
    </row>
    <row r="117" spans="1:10" ht="12.75">
      <c r="A117" s="4"/>
      <c r="B117" s="4"/>
      <c r="C117" s="4"/>
      <c r="D117" s="4"/>
      <c r="E117" s="194"/>
      <c r="F117" s="244"/>
      <c r="G117" s="195"/>
      <c r="H117" s="195"/>
      <c r="I117" s="195"/>
      <c r="J117" s="195"/>
    </row>
    <row r="118" spans="1:10" ht="12.75">
      <c r="A118" s="4"/>
      <c r="B118" s="4"/>
      <c r="C118" s="4"/>
      <c r="D118" s="4"/>
      <c r="E118" s="194"/>
      <c r="F118" s="244"/>
      <c r="G118" s="195"/>
      <c r="H118" s="195"/>
      <c r="I118" s="195"/>
      <c r="J118" s="195"/>
    </row>
    <row r="119" spans="1:10" ht="12.75">
      <c r="A119" s="4"/>
      <c r="B119" s="4"/>
      <c r="C119" s="4"/>
      <c r="D119" s="4"/>
      <c r="E119" s="194"/>
      <c r="F119" s="244"/>
      <c r="G119" s="195"/>
      <c r="H119" s="195"/>
      <c r="I119" s="195"/>
      <c r="J119" s="195"/>
    </row>
    <row r="120" spans="5:10" ht="12.75">
      <c r="E120" s="195"/>
      <c r="F120" s="244"/>
      <c r="G120" s="195"/>
      <c r="H120" s="195"/>
      <c r="I120" s="195"/>
      <c r="J120" s="195"/>
    </row>
    <row r="121" spans="5:10" ht="12.75">
      <c r="E121" s="195"/>
      <c r="F121" s="244"/>
      <c r="G121" s="195"/>
      <c r="H121" s="195"/>
      <c r="I121" s="195"/>
      <c r="J121" s="195"/>
    </row>
    <row r="122" spans="5:10" ht="12.75">
      <c r="E122" s="195"/>
      <c r="F122" s="244"/>
      <c r="G122" s="195"/>
      <c r="H122" s="195"/>
      <c r="I122" s="195"/>
      <c r="J122" s="195"/>
    </row>
    <row r="123" spans="5:10" ht="12.75">
      <c r="E123" s="195"/>
      <c r="F123" s="244"/>
      <c r="G123" s="195"/>
      <c r="H123" s="195"/>
      <c r="I123" s="195"/>
      <c r="J123" s="195"/>
    </row>
    <row r="124" spans="5:10" ht="12.75">
      <c r="E124" s="233"/>
      <c r="F124" s="244"/>
      <c r="G124" s="195"/>
      <c r="H124" s="195"/>
      <c r="I124" s="195"/>
      <c r="J124" s="195"/>
    </row>
    <row r="125" spans="5:10" ht="12.75">
      <c r="E125" s="190"/>
      <c r="F125" s="229"/>
      <c r="G125" s="195"/>
      <c r="H125" s="195"/>
      <c r="I125" s="195"/>
      <c r="J125" s="195"/>
    </row>
    <row r="126" spans="5:10" ht="12.75">
      <c r="E126" s="190"/>
      <c r="F126" s="229"/>
      <c r="G126" s="195"/>
      <c r="H126" s="195"/>
      <c r="I126" s="195"/>
      <c r="J126" s="195"/>
    </row>
    <row r="127" spans="5:10" ht="12.75">
      <c r="E127" s="226"/>
      <c r="F127" s="244"/>
      <c r="G127" s="195"/>
      <c r="H127" s="195"/>
      <c r="I127" s="195"/>
      <c r="J127" s="195"/>
    </row>
    <row r="128" spans="5:10" ht="12.75">
      <c r="E128" s="194"/>
      <c r="F128" s="244"/>
      <c r="G128" s="195"/>
      <c r="H128" s="195"/>
      <c r="I128" s="195"/>
      <c r="J128" s="195"/>
    </row>
    <row r="129" spans="5:10" ht="12.75">
      <c r="E129" s="194"/>
      <c r="F129" s="244"/>
      <c r="G129" s="195"/>
      <c r="H129" s="195"/>
      <c r="I129" s="195"/>
      <c r="J129" s="195"/>
    </row>
    <row r="130" spans="5:10" ht="12.75">
      <c r="E130" s="194"/>
      <c r="F130" s="244"/>
      <c r="G130" s="195"/>
      <c r="H130" s="195"/>
      <c r="I130" s="195"/>
      <c r="J130" s="195"/>
    </row>
    <row r="131" spans="5:10" ht="12.75">
      <c r="E131" s="194"/>
      <c r="F131" s="244"/>
      <c r="G131" s="195"/>
      <c r="H131" s="195"/>
      <c r="I131" s="195"/>
      <c r="J131" s="195"/>
    </row>
    <row r="132" spans="5:10" ht="12.75">
      <c r="E132" s="194"/>
      <c r="F132" s="244"/>
      <c r="G132" s="195"/>
      <c r="H132" s="195"/>
      <c r="I132" s="195"/>
      <c r="J132" s="195"/>
    </row>
    <row r="133" spans="5:10" ht="12.75">
      <c r="E133" s="194"/>
      <c r="F133" s="244"/>
      <c r="G133" s="195"/>
      <c r="H133" s="195"/>
      <c r="I133" s="195"/>
      <c r="J133" s="195"/>
    </row>
    <row r="134" spans="5:10" ht="12.75">
      <c r="E134" s="194"/>
      <c r="F134" s="244"/>
      <c r="G134" s="195"/>
      <c r="H134" s="195"/>
      <c r="I134" s="195"/>
      <c r="J134" s="195"/>
    </row>
    <row r="135" spans="5:10" ht="12.75">
      <c r="E135" s="194"/>
      <c r="F135" s="244"/>
      <c r="G135" s="195"/>
      <c r="H135" s="195"/>
      <c r="I135" s="195"/>
      <c r="J135" s="195"/>
    </row>
    <row r="136" spans="5:10" ht="12.75">
      <c r="E136" s="194"/>
      <c r="F136" s="244"/>
      <c r="G136" s="195"/>
      <c r="H136" s="195"/>
      <c r="I136" s="195"/>
      <c r="J136" s="195"/>
    </row>
    <row r="137" spans="5:10" ht="12.75">
      <c r="E137" s="194"/>
      <c r="F137" s="244"/>
      <c r="G137" s="195"/>
      <c r="H137" s="195"/>
      <c r="I137" s="195"/>
      <c r="J137" s="195"/>
    </row>
    <row r="138" spans="5:10" ht="12.75">
      <c r="E138" s="194"/>
      <c r="F138" s="244"/>
      <c r="G138" s="195"/>
      <c r="H138" s="195"/>
      <c r="I138" s="195"/>
      <c r="J138" s="195"/>
    </row>
    <row r="139" spans="5:10" ht="12.75">
      <c r="E139" s="194"/>
      <c r="F139" s="244"/>
      <c r="G139" s="195"/>
      <c r="H139" s="195"/>
      <c r="I139" s="195"/>
      <c r="J139" s="195"/>
    </row>
    <row r="140" spans="5:10" ht="12.75">
      <c r="E140" s="194"/>
      <c r="F140" s="244"/>
      <c r="G140" s="195"/>
      <c r="H140" s="195"/>
      <c r="I140" s="195"/>
      <c r="J140" s="195"/>
    </row>
    <row r="141" spans="5:10" ht="12.75">
      <c r="E141" s="194"/>
      <c r="F141" s="244"/>
      <c r="G141" s="195"/>
      <c r="H141" s="195"/>
      <c r="I141" s="195"/>
      <c r="J141" s="195"/>
    </row>
    <row r="142" spans="5:10" ht="12.75">
      <c r="E142" s="194"/>
      <c r="F142" s="244"/>
      <c r="G142" s="195"/>
      <c r="H142" s="195"/>
      <c r="I142" s="195"/>
      <c r="J142" s="195"/>
    </row>
    <row r="143" spans="5:10" ht="12.75">
      <c r="E143" s="194"/>
      <c r="F143" s="244"/>
      <c r="G143" s="195"/>
      <c r="H143" s="195"/>
      <c r="I143" s="195"/>
      <c r="J143" s="195"/>
    </row>
    <row r="144" spans="5:10" ht="12.75">
      <c r="E144" s="194"/>
      <c r="F144" s="244"/>
      <c r="G144" s="195"/>
      <c r="H144" s="195"/>
      <c r="I144" s="195"/>
      <c r="J144" s="195"/>
    </row>
    <row r="145" spans="5:10" ht="12.75">
      <c r="E145" s="194"/>
      <c r="F145" s="244"/>
      <c r="G145" s="195"/>
      <c r="H145" s="195"/>
      <c r="I145" s="195"/>
      <c r="J145" s="195"/>
    </row>
    <row r="146" spans="5:10" ht="12.75">
      <c r="E146" s="194"/>
      <c r="F146" s="244"/>
      <c r="G146" s="195"/>
      <c r="H146" s="195"/>
      <c r="I146" s="195"/>
      <c r="J146" s="195"/>
    </row>
    <row r="147" spans="5:10" ht="12.75">
      <c r="E147" s="194"/>
      <c r="F147" s="244"/>
      <c r="G147" s="195"/>
      <c r="H147" s="195"/>
      <c r="I147" s="195"/>
      <c r="J147" s="195"/>
    </row>
    <row r="148" spans="5:10" ht="12.75">
      <c r="E148" s="194"/>
      <c r="F148" s="244"/>
      <c r="G148" s="195"/>
      <c r="H148" s="195"/>
      <c r="I148" s="195"/>
      <c r="J148" s="195"/>
    </row>
    <row r="149" spans="5:10" ht="12.75">
      <c r="E149" s="194"/>
      <c r="F149" s="244"/>
      <c r="G149" s="195"/>
      <c r="H149" s="195"/>
      <c r="I149" s="195"/>
      <c r="J149" s="195"/>
    </row>
    <row r="150" spans="5:10" ht="12.75">
      <c r="E150" s="194"/>
      <c r="F150" s="244"/>
      <c r="G150" s="195"/>
      <c r="H150" s="195"/>
      <c r="I150" s="195"/>
      <c r="J150" s="195"/>
    </row>
    <row r="151" spans="5:10" ht="12.75">
      <c r="E151" s="194"/>
      <c r="F151" s="244"/>
      <c r="G151" s="195"/>
      <c r="H151" s="195"/>
      <c r="I151" s="195"/>
      <c r="J151" s="195"/>
    </row>
    <row r="152" spans="5:10" ht="12.75">
      <c r="E152" s="194"/>
      <c r="F152" s="244"/>
      <c r="G152" s="195"/>
      <c r="H152" s="195"/>
      <c r="I152" s="195"/>
      <c r="J152" s="195"/>
    </row>
    <row r="153" spans="5:10" ht="12.75">
      <c r="E153" s="194"/>
      <c r="F153" s="244"/>
      <c r="G153" s="195"/>
      <c r="H153" s="195"/>
      <c r="I153" s="195"/>
      <c r="J153" s="195"/>
    </row>
    <row r="154" spans="5:10" ht="12.75">
      <c r="E154" s="194"/>
      <c r="F154" s="244"/>
      <c r="G154" s="195"/>
      <c r="H154" s="195"/>
      <c r="I154" s="195"/>
      <c r="J154" s="195"/>
    </row>
    <row r="155" spans="5:10" ht="12.75">
      <c r="E155" s="194"/>
      <c r="F155" s="244"/>
      <c r="G155" s="195"/>
      <c r="H155" s="195"/>
      <c r="I155" s="195"/>
      <c r="J155" s="195"/>
    </row>
    <row r="156" spans="5:10" ht="12.75">
      <c r="E156" s="194"/>
      <c r="F156" s="244"/>
      <c r="G156" s="195"/>
      <c r="H156" s="195"/>
      <c r="I156" s="195"/>
      <c r="J156" s="195"/>
    </row>
    <row r="157" spans="5:10" ht="12.75">
      <c r="E157" s="194"/>
      <c r="F157" s="244"/>
      <c r="G157" s="195"/>
      <c r="H157" s="195"/>
      <c r="I157" s="195"/>
      <c r="J157" s="195"/>
    </row>
    <row r="158" spans="5:10" ht="12.75">
      <c r="E158" s="194"/>
      <c r="F158" s="244"/>
      <c r="G158" s="195"/>
      <c r="H158" s="195"/>
      <c r="I158" s="195"/>
      <c r="J158" s="195"/>
    </row>
    <row r="159" spans="5:10" ht="12.75">
      <c r="E159" s="194"/>
      <c r="F159" s="244"/>
      <c r="G159" s="195"/>
      <c r="H159" s="195"/>
      <c r="I159" s="195"/>
      <c r="J159" s="195"/>
    </row>
    <row r="160" spans="5:10" ht="12.75">
      <c r="E160" s="194"/>
      <c r="F160" s="244"/>
      <c r="G160" s="195"/>
      <c r="H160" s="195"/>
      <c r="I160" s="195"/>
      <c r="J160" s="195"/>
    </row>
    <row r="161" spans="5:10" ht="12.75">
      <c r="E161" s="194"/>
      <c r="F161" s="244"/>
      <c r="G161" s="195"/>
      <c r="H161" s="195"/>
      <c r="I161" s="195"/>
      <c r="J161" s="195"/>
    </row>
    <row r="162" spans="5:10" ht="12.75">
      <c r="E162" s="194"/>
      <c r="F162" s="244"/>
      <c r="G162" s="195"/>
      <c r="H162" s="195"/>
      <c r="I162" s="195"/>
      <c r="J162" s="195"/>
    </row>
    <row r="163" spans="5:10" ht="12.75">
      <c r="E163" s="194"/>
      <c r="F163" s="244"/>
      <c r="G163" s="195"/>
      <c r="H163" s="195"/>
      <c r="I163" s="195"/>
      <c r="J163" s="195"/>
    </row>
    <row r="164" spans="5:10" ht="12.75">
      <c r="E164" s="194"/>
      <c r="F164" s="244"/>
      <c r="G164" s="195"/>
      <c r="H164" s="195"/>
      <c r="I164" s="195"/>
      <c r="J164" s="195"/>
    </row>
    <row r="165" spans="5:10" ht="12.75">
      <c r="E165" s="194"/>
      <c r="F165" s="244"/>
      <c r="G165" s="195"/>
      <c r="H165" s="195"/>
      <c r="I165" s="195"/>
      <c r="J165" s="195"/>
    </row>
    <row r="166" spans="5:10" ht="12.75">
      <c r="E166" s="194"/>
      <c r="F166" s="244"/>
      <c r="G166" s="195"/>
      <c r="H166" s="195"/>
      <c r="I166" s="195"/>
      <c r="J166" s="195"/>
    </row>
    <row r="167" spans="5:10" ht="12.75">
      <c r="E167" s="194"/>
      <c r="F167" s="244"/>
      <c r="G167" s="195"/>
      <c r="H167" s="195"/>
      <c r="I167" s="195"/>
      <c r="J167" s="195"/>
    </row>
    <row r="168" spans="5:10" ht="12.75">
      <c r="E168" s="194"/>
      <c r="F168" s="244"/>
      <c r="G168" s="195"/>
      <c r="H168" s="195"/>
      <c r="I168" s="195"/>
      <c r="J168" s="195"/>
    </row>
    <row r="169" spans="5:10" ht="12.75">
      <c r="E169" s="194"/>
      <c r="F169" s="244"/>
      <c r="G169" s="195"/>
      <c r="H169" s="195"/>
      <c r="I169" s="195"/>
      <c r="J169" s="195"/>
    </row>
    <row r="170" spans="5:10" ht="12.75">
      <c r="E170" s="194"/>
      <c r="F170" s="244"/>
      <c r="G170" s="195"/>
      <c r="H170" s="195"/>
      <c r="I170" s="195"/>
      <c r="J170" s="195"/>
    </row>
    <row r="171" spans="5:10" ht="12.75">
      <c r="E171" s="194"/>
      <c r="F171" s="244"/>
      <c r="G171" s="195"/>
      <c r="H171" s="195"/>
      <c r="I171" s="195"/>
      <c r="J171" s="195"/>
    </row>
    <row r="172" spans="5:10" ht="12.75">
      <c r="E172" s="194"/>
      <c r="F172" s="244"/>
      <c r="G172" s="195"/>
      <c r="H172" s="195"/>
      <c r="I172" s="195"/>
      <c r="J172" s="195"/>
    </row>
    <row r="173" spans="5:10" ht="12.75">
      <c r="E173" s="194"/>
      <c r="F173" s="244"/>
      <c r="G173" s="195"/>
      <c r="H173" s="195"/>
      <c r="I173" s="195"/>
      <c r="J173" s="195"/>
    </row>
    <row r="174" spans="5:10" ht="12.75">
      <c r="E174" s="194"/>
      <c r="F174" s="244"/>
      <c r="G174" s="195"/>
      <c r="H174" s="195"/>
      <c r="I174" s="195"/>
      <c r="J174" s="195"/>
    </row>
    <row r="175" spans="5:10" ht="12.75">
      <c r="E175" s="194"/>
      <c r="F175" s="244"/>
      <c r="G175" s="195"/>
      <c r="H175" s="195"/>
      <c r="I175" s="195"/>
      <c r="J175" s="195"/>
    </row>
    <row r="176" spans="5:10" ht="12.75">
      <c r="E176" s="194"/>
      <c r="F176" s="244"/>
      <c r="G176" s="195"/>
      <c r="H176" s="195"/>
      <c r="I176" s="195"/>
      <c r="J176" s="195"/>
    </row>
    <row r="177" spans="5:10" ht="12.75">
      <c r="E177" s="194"/>
      <c r="F177" s="244"/>
      <c r="G177" s="195"/>
      <c r="H177" s="195"/>
      <c r="I177" s="195"/>
      <c r="J177" s="195"/>
    </row>
    <row r="178" spans="5:10" ht="12.75">
      <c r="E178" s="194"/>
      <c r="F178" s="244"/>
      <c r="G178" s="195"/>
      <c r="H178" s="195"/>
      <c r="I178" s="195"/>
      <c r="J178" s="195"/>
    </row>
    <row r="179" spans="5:10" ht="12.75">
      <c r="E179" s="194"/>
      <c r="F179" s="244"/>
      <c r="G179" s="195"/>
      <c r="H179" s="195"/>
      <c r="I179" s="195"/>
      <c r="J179" s="195"/>
    </row>
    <row r="180" spans="5:10" ht="12.75">
      <c r="E180" s="194"/>
      <c r="F180" s="244"/>
      <c r="G180" s="195"/>
      <c r="H180" s="195"/>
      <c r="I180" s="195"/>
      <c r="J180" s="195"/>
    </row>
    <row r="181" spans="5:10" ht="12.75">
      <c r="E181" s="194"/>
      <c r="F181" s="244"/>
      <c r="G181" s="195"/>
      <c r="H181" s="195"/>
      <c r="I181" s="195"/>
      <c r="J181" s="195"/>
    </row>
    <row r="182" spans="5:10" ht="12.75">
      <c r="E182" s="194"/>
      <c r="F182" s="244"/>
      <c r="G182" s="195"/>
      <c r="H182" s="195"/>
      <c r="I182" s="195"/>
      <c r="J182" s="195"/>
    </row>
    <row r="183" spans="5:10" ht="12.75">
      <c r="E183" s="194"/>
      <c r="F183" s="244"/>
      <c r="G183" s="195"/>
      <c r="H183" s="195"/>
      <c r="I183" s="195"/>
      <c r="J183" s="195"/>
    </row>
    <row r="184" spans="5:10" ht="12.75">
      <c r="E184" s="194"/>
      <c r="F184" s="244"/>
      <c r="G184" s="195"/>
      <c r="H184" s="195"/>
      <c r="I184" s="195"/>
      <c r="J184" s="195"/>
    </row>
    <row r="185" spans="5:10" ht="12.75">
      <c r="E185" s="194"/>
      <c r="F185" s="244"/>
      <c r="G185" s="195"/>
      <c r="H185" s="195"/>
      <c r="I185" s="195"/>
      <c r="J185" s="195"/>
    </row>
    <row r="186" spans="1:10" ht="15">
      <c r="A186" s="191"/>
      <c r="B186" s="4"/>
      <c r="C186" s="192"/>
      <c r="D186" s="193"/>
      <c r="E186" s="194"/>
      <c r="F186" s="244"/>
      <c r="G186" s="195"/>
      <c r="H186" s="195"/>
      <c r="I186" s="195"/>
      <c r="J186" s="195"/>
    </row>
    <row r="187" spans="1:10" ht="15">
      <c r="A187" s="191"/>
      <c r="B187" s="4"/>
      <c r="C187" s="192"/>
      <c r="D187" s="197"/>
      <c r="E187" s="194"/>
      <c r="F187" s="244"/>
      <c r="G187" s="195"/>
      <c r="H187" s="195"/>
      <c r="I187" s="195"/>
      <c r="J187" s="195"/>
    </row>
    <row r="188" spans="1:10" ht="13.5">
      <c r="A188" s="191"/>
      <c r="B188" s="4"/>
      <c r="C188" s="191"/>
      <c r="D188" s="191"/>
      <c r="E188" s="194"/>
      <c r="F188" s="244"/>
      <c r="G188" s="195"/>
      <c r="H188" s="195"/>
      <c r="I188" s="195"/>
      <c r="J188" s="195"/>
    </row>
    <row r="189" spans="1:10" ht="15">
      <c r="A189" s="237"/>
      <c r="B189" s="4"/>
      <c r="C189" s="237"/>
      <c r="D189" s="4"/>
      <c r="E189" s="194"/>
      <c r="F189" s="244"/>
      <c r="G189" s="195"/>
      <c r="H189" s="195"/>
      <c r="I189" s="195"/>
      <c r="J189" s="195"/>
    </row>
    <row r="190" spans="1:10" ht="15">
      <c r="A190" s="4"/>
      <c r="B190" s="260"/>
      <c r="C190" s="238"/>
      <c r="D190" s="237"/>
      <c r="E190" s="194"/>
      <c r="F190" s="244"/>
      <c r="G190" s="195"/>
      <c r="H190" s="195"/>
      <c r="I190" s="195"/>
      <c r="J190" s="195"/>
    </row>
    <row r="191" spans="1:10" ht="13.5">
      <c r="A191" s="201"/>
      <c r="B191" s="4"/>
      <c r="C191" s="4"/>
      <c r="D191" s="201"/>
      <c r="E191" s="194"/>
      <c r="F191" s="244"/>
      <c r="G191" s="195"/>
      <c r="H191" s="195"/>
      <c r="I191" s="195"/>
      <c r="J191" s="195"/>
    </row>
    <row r="192" spans="1:10" ht="15.75">
      <c r="A192" s="4"/>
      <c r="B192" s="251"/>
      <c r="C192" s="242"/>
      <c r="D192" s="243"/>
      <c r="E192" s="194"/>
      <c r="F192" s="244"/>
      <c r="G192" s="195"/>
      <c r="H192" s="195"/>
      <c r="I192" s="195"/>
      <c r="J192" s="195"/>
    </row>
    <row r="193" spans="1:10" ht="16.5">
      <c r="A193" s="205"/>
      <c r="B193" s="251"/>
      <c r="C193" s="242"/>
      <c r="D193" s="243"/>
      <c r="E193" s="194"/>
      <c r="F193" s="244"/>
      <c r="G193" s="195"/>
      <c r="H193" s="195"/>
      <c r="I193" s="195"/>
      <c r="J193" s="195"/>
    </row>
    <row r="194" spans="1:10" ht="15.75">
      <c r="A194" s="208"/>
      <c r="B194" s="251"/>
      <c r="C194" s="242"/>
      <c r="D194" s="243"/>
      <c r="E194" s="194"/>
      <c r="F194" s="244"/>
      <c r="G194" s="195"/>
      <c r="H194" s="195"/>
      <c r="I194" s="195"/>
      <c r="J194" s="195"/>
    </row>
    <row r="195" spans="1:10" ht="15.75">
      <c r="A195" s="208"/>
      <c r="B195" s="251"/>
      <c r="C195" s="242"/>
      <c r="D195" s="243"/>
      <c r="E195" s="194"/>
      <c r="F195" s="244"/>
      <c r="G195" s="195"/>
      <c r="H195" s="195"/>
      <c r="I195" s="195"/>
      <c r="J195" s="195"/>
    </row>
    <row r="196" spans="1:10" ht="15.75">
      <c r="A196" s="208"/>
      <c r="B196" s="251"/>
      <c r="C196" s="242"/>
      <c r="D196" s="243"/>
      <c r="E196" s="194"/>
      <c r="F196" s="244"/>
      <c r="G196" s="195"/>
      <c r="H196" s="195"/>
      <c r="I196" s="195"/>
      <c r="J196" s="195"/>
    </row>
    <row r="197" spans="1:10" ht="16.5">
      <c r="A197" s="202"/>
      <c r="B197" s="251"/>
      <c r="C197" s="242"/>
      <c r="D197" s="243"/>
      <c r="E197" s="194"/>
      <c r="F197" s="244"/>
      <c r="G197" s="195"/>
      <c r="H197" s="195"/>
      <c r="I197" s="195"/>
      <c r="J197" s="195"/>
    </row>
    <row r="198" spans="1:10" ht="15.75">
      <c r="A198" s="208"/>
      <c r="B198" s="251"/>
      <c r="C198" s="242"/>
      <c r="D198" s="243"/>
      <c r="E198" s="194"/>
      <c r="F198" s="244"/>
      <c r="G198" s="195"/>
      <c r="H198" s="195"/>
      <c r="I198" s="195"/>
      <c r="J198" s="195"/>
    </row>
    <row r="199" spans="1:10" ht="15.75">
      <c r="A199" s="208"/>
      <c r="B199" s="251"/>
      <c r="C199" s="242"/>
      <c r="D199" s="243"/>
      <c r="E199" s="194"/>
      <c r="F199" s="244"/>
      <c r="G199" s="195"/>
      <c r="H199" s="195"/>
      <c r="I199" s="195"/>
      <c r="J199" s="195"/>
    </row>
    <row r="200" spans="1:10" ht="15.75">
      <c r="A200" s="208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5.75">
      <c r="A201" s="208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46"/>
      <c r="C202" s="242"/>
      <c r="D202" s="247"/>
      <c r="E202" s="194"/>
      <c r="F202" s="244"/>
      <c r="G202" s="195"/>
      <c r="H202" s="195"/>
      <c r="I202" s="195"/>
      <c r="J202" s="195"/>
    </row>
    <row r="203" spans="1:10" ht="15.75">
      <c r="A203" s="4"/>
      <c r="B203" s="246"/>
      <c r="C203" s="242"/>
      <c r="D203" s="247"/>
      <c r="E203" s="194"/>
      <c r="F203" s="244"/>
      <c r="G203" s="195"/>
      <c r="H203" s="195"/>
      <c r="I203" s="195"/>
      <c r="J203" s="195"/>
    </row>
    <row r="204" spans="1:10" ht="16.5">
      <c r="A204" s="205"/>
      <c r="B204" s="246"/>
      <c r="C204" s="242"/>
      <c r="D204" s="247"/>
      <c r="E204" s="194"/>
      <c r="F204" s="244"/>
      <c r="G204" s="195"/>
      <c r="H204" s="195"/>
      <c r="I204" s="195"/>
      <c r="J204" s="195"/>
    </row>
    <row r="205" spans="1:10" ht="15.75">
      <c r="A205" s="4"/>
      <c r="B205" s="251"/>
      <c r="C205" s="258"/>
      <c r="D205" s="243"/>
      <c r="E205" s="194"/>
      <c r="F205" s="244"/>
      <c r="G205" s="195"/>
      <c r="H205" s="195"/>
      <c r="I205" s="195"/>
      <c r="J205" s="195"/>
    </row>
    <row r="206" spans="1:10" ht="15.75">
      <c r="A206" s="4"/>
      <c r="B206" s="251"/>
      <c r="C206" s="258"/>
      <c r="D206" s="243"/>
      <c r="E206" s="194"/>
      <c r="F206" s="244"/>
      <c r="G206" s="195"/>
      <c r="H206" s="195"/>
      <c r="I206" s="195"/>
      <c r="J206" s="195"/>
    </row>
    <row r="207" spans="1:10" ht="16.5">
      <c r="A207" s="248"/>
      <c r="B207" s="251"/>
      <c r="C207" s="258"/>
      <c r="D207" s="243"/>
      <c r="E207" s="194"/>
      <c r="F207" s="244"/>
      <c r="G207" s="195"/>
      <c r="H207" s="195"/>
      <c r="I207" s="195"/>
      <c r="J207" s="195"/>
    </row>
    <row r="208" spans="1:10" ht="16.5">
      <c r="A208" s="205"/>
      <c r="B208" s="251"/>
      <c r="C208" s="258"/>
      <c r="D208" s="243"/>
      <c r="E208" s="194"/>
      <c r="F208" s="244"/>
      <c r="G208" s="195"/>
      <c r="H208" s="195"/>
      <c r="I208" s="195"/>
      <c r="J208" s="195"/>
    </row>
    <row r="209" spans="1:10" ht="16.5">
      <c r="A209" s="202"/>
      <c r="B209" s="251"/>
      <c r="C209" s="258"/>
      <c r="D209" s="243"/>
      <c r="E209" s="194"/>
      <c r="F209" s="244"/>
      <c r="G209" s="195"/>
      <c r="H209" s="195"/>
      <c r="I209" s="195"/>
      <c r="J209" s="195"/>
    </row>
    <row r="210" spans="1:10" ht="16.5">
      <c r="A210" s="202"/>
      <c r="B210" s="251"/>
      <c r="C210" s="258"/>
      <c r="D210" s="243"/>
      <c r="E210" s="194"/>
      <c r="F210" s="244"/>
      <c r="G210" s="195"/>
      <c r="H210" s="195"/>
      <c r="I210" s="195"/>
      <c r="J210" s="195"/>
    </row>
    <row r="211" spans="1:10" ht="16.5">
      <c r="A211" s="205"/>
      <c r="B211" s="251"/>
      <c r="C211" s="258"/>
      <c r="D211" s="243"/>
      <c r="E211" s="194"/>
      <c r="F211" s="244"/>
      <c r="G211" s="195"/>
      <c r="H211" s="195"/>
      <c r="I211" s="195"/>
      <c r="J211" s="195"/>
    </row>
    <row r="212" spans="1:10" ht="16.5">
      <c r="A212" s="205"/>
      <c r="B212" s="251"/>
      <c r="C212" s="258"/>
      <c r="D212" s="243"/>
      <c r="E212" s="194"/>
      <c r="F212" s="244"/>
      <c r="G212" s="195"/>
      <c r="H212" s="195"/>
      <c r="I212" s="195"/>
      <c r="J212" s="195"/>
    </row>
    <row r="213" spans="1:10" ht="16.5">
      <c r="A213" s="205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05"/>
      <c r="B215" s="246"/>
      <c r="C215" s="242"/>
      <c r="D215" s="247"/>
      <c r="E215" s="194"/>
      <c r="F215" s="244"/>
      <c r="G215" s="195"/>
      <c r="H215" s="195"/>
      <c r="I215" s="195"/>
      <c r="J215" s="195"/>
    </row>
    <row r="216" spans="1:5" ht="16.5">
      <c r="A216" s="205"/>
      <c r="B216" s="246"/>
      <c r="C216" s="242"/>
      <c r="D216" s="247"/>
      <c r="E216" s="194"/>
    </row>
    <row r="217" spans="1:4" ht="16.5">
      <c r="A217" s="205"/>
      <c r="B217" s="246"/>
      <c r="C217" s="242"/>
      <c r="D217" s="247"/>
    </row>
    <row r="218" spans="1:4" ht="16.5">
      <c r="A218" s="205"/>
      <c r="B218" s="251"/>
      <c r="C218" s="258"/>
      <c r="D218" s="243"/>
    </row>
    <row r="219" spans="1:4" ht="16.5">
      <c r="A219" s="205"/>
      <c r="B219" s="251"/>
      <c r="C219" s="258"/>
      <c r="D219" s="243"/>
    </row>
    <row r="220" spans="1:4" ht="16.5">
      <c r="A220" s="205"/>
      <c r="B220" s="251"/>
      <c r="C220" s="258"/>
      <c r="D220" s="243"/>
    </row>
    <row r="221" spans="1:4" ht="16.5">
      <c r="A221" s="205"/>
      <c r="B221" s="251"/>
      <c r="C221" s="258"/>
      <c r="D221" s="243"/>
    </row>
    <row r="222" spans="1:4" ht="16.5">
      <c r="A222" s="205"/>
      <c r="B222" s="251"/>
      <c r="C222" s="258"/>
      <c r="D222" s="243"/>
    </row>
    <row r="223" spans="1:4" ht="16.5">
      <c r="A223" s="202"/>
      <c r="B223" s="251"/>
      <c r="C223" s="258"/>
      <c r="D223" s="243"/>
    </row>
    <row r="224" spans="1:4" ht="16.5">
      <c r="A224" s="205"/>
      <c r="B224" s="251"/>
      <c r="C224" s="258"/>
      <c r="D224" s="243"/>
    </row>
    <row r="225" spans="1:4" ht="15.75">
      <c r="A225" s="4"/>
      <c r="B225" s="251"/>
      <c r="C225" s="258"/>
      <c r="D225" s="243"/>
    </row>
    <row r="226" spans="1:4" ht="15.75">
      <c r="A226" s="253"/>
      <c r="B226" s="251"/>
      <c r="C226" s="258"/>
      <c r="D226" s="243"/>
    </row>
    <row r="227" spans="1:4" ht="15.75">
      <c r="A227" s="254"/>
      <c r="B227" s="251"/>
      <c r="C227" s="258"/>
      <c r="D227" s="243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6.5">
      <c r="A232" s="4"/>
      <c r="B232" s="254"/>
      <c r="C232" s="203"/>
      <c r="D232" s="204"/>
    </row>
    <row r="233" spans="1:4" ht="16.5">
      <c r="A233" s="4"/>
      <c r="B233" s="196"/>
      <c r="C233" s="203"/>
      <c r="D233" s="204"/>
    </row>
    <row r="234" spans="1:4" ht="16.5">
      <c r="A234" s="4"/>
      <c r="B234" s="196"/>
      <c r="C234" s="203"/>
      <c r="D234" s="204"/>
    </row>
    <row r="235" spans="1:4" ht="16.5">
      <c r="A235" s="4"/>
      <c r="B235" s="256"/>
      <c r="C235" s="203"/>
      <c r="D235" s="204"/>
    </row>
    <row r="236" spans="1:4" ht="16.5">
      <c r="A236" s="4"/>
      <c r="B236" s="196"/>
      <c r="C236" s="203"/>
      <c r="D236" s="204"/>
    </row>
    <row r="237" spans="1:4" ht="16.5">
      <c r="A237" s="4"/>
      <c r="B237" s="196"/>
      <c r="C237" s="203"/>
      <c r="D237" s="204"/>
    </row>
    <row r="238" spans="1:4" ht="16.5">
      <c r="A238" s="4"/>
      <c r="B238" s="196"/>
      <c r="C238" s="203"/>
      <c r="D238" s="204"/>
    </row>
    <row r="239" spans="1:4" ht="16.5">
      <c r="A239" s="4"/>
      <c r="B239" s="196"/>
      <c r="C239" s="203"/>
      <c r="D239" s="204"/>
    </row>
    <row r="240" spans="1:4" ht="16.5">
      <c r="A240" s="4"/>
      <c r="B240" s="196"/>
      <c r="C240" s="203"/>
      <c r="D240" s="204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122" scale="81" r:id="rId1"/>
  <headerFooter alignWithMargins="0">
    <oddHeader>&amp;C&amp;"Book Antiqua,Regular"-8-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64">
      <selection activeCell="P5" sqref="P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3" r:id="rId2"/>
  <headerFooter alignWithMargins="0">
    <oddHeader>&amp;C&amp;"Book Antiqua,Regular"-9-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1">
      <selection activeCell="M7" sqref="M7:V20"/>
    </sheetView>
  </sheetViews>
  <sheetFormatPr defaultColWidth="9.140625" defaultRowHeight="12.75"/>
  <cols>
    <col min="1" max="1" width="27.8515625" style="5" customWidth="1"/>
    <col min="2" max="3" width="15.57421875" style="5" customWidth="1"/>
    <col min="4" max="4" width="13.57421875" style="5" customWidth="1"/>
    <col min="5" max="5" width="14.28125" style="5" customWidth="1"/>
    <col min="6" max="6" width="14.140625" style="5" customWidth="1"/>
    <col min="7" max="7" width="13.8515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23" width="10.28125" style="5" customWidth="1"/>
    <col min="24" max="16384" width="9.140625" style="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10" ht="15">
      <c r="A3" s="6" t="s">
        <v>58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59" t="s">
        <v>149</v>
      </c>
      <c r="B4" s="359"/>
      <c r="C4" s="359"/>
      <c r="D4" s="359"/>
      <c r="E4" s="359"/>
      <c r="F4" s="359"/>
      <c r="G4" s="359"/>
      <c r="H4" s="359"/>
      <c r="I4" s="359"/>
      <c r="J4" s="3"/>
    </row>
    <row r="5" spans="1:10" ht="14.25" customHeight="1">
      <c r="A5" s="359" t="str">
        <f>"JANUARY - "&amp;UPPER('Table 1'!$M$1)&amp;" "&amp;'Table 1'!$N$1&amp;" WITH THE CORRESPONDING PERIOD OF "&amp;'Table 1'!$O$1</f>
        <v>JANUARY - MAY  2020 WITH THE CORRESPONDING PERIOD OF 2019</v>
      </c>
      <c r="B5" s="359"/>
      <c r="C5" s="359"/>
      <c r="D5" s="359"/>
      <c r="E5" s="359"/>
      <c r="F5" s="359"/>
      <c r="G5" s="359"/>
      <c r="H5" s="359"/>
      <c r="I5" s="359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38" t="s">
        <v>177</v>
      </c>
      <c r="N7" s="338" t="s">
        <v>178</v>
      </c>
      <c r="O7" s="338" t="s">
        <v>157</v>
      </c>
      <c r="P7" s="338" t="s">
        <v>158</v>
      </c>
      <c r="Q7" s="338" t="s">
        <v>159</v>
      </c>
      <c r="R7" s="338" t="s">
        <v>160</v>
      </c>
      <c r="S7" s="338" t="s">
        <v>161</v>
      </c>
      <c r="T7" s="338" t="s">
        <v>162</v>
      </c>
      <c r="U7" s="338" t="s">
        <v>163</v>
      </c>
      <c r="V7" s="338" t="s">
        <v>164</v>
      </c>
    </row>
    <row r="8" spans="1:22" ht="15">
      <c r="A8" s="75"/>
      <c r="B8" s="2" t="s">
        <v>32</v>
      </c>
      <c r="C8" s="76"/>
      <c r="D8" s="77"/>
      <c r="E8" s="2"/>
      <c r="F8" s="2" t="s">
        <v>33</v>
      </c>
      <c r="G8" s="2"/>
      <c r="H8" s="2"/>
      <c r="I8" s="76"/>
      <c r="M8" s="339" t="s">
        <v>207</v>
      </c>
      <c r="N8" s="339" t="s">
        <v>208</v>
      </c>
      <c r="O8" s="340">
        <v>285706</v>
      </c>
      <c r="P8" s="340">
        <v>38</v>
      </c>
      <c r="Q8" s="340">
        <v>0</v>
      </c>
      <c r="R8" s="340">
        <v>0</v>
      </c>
      <c r="S8" s="340">
        <v>107482655</v>
      </c>
      <c r="T8" s="340">
        <v>105561014</v>
      </c>
      <c r="U8" s="340">
        <v>107482655</v>
      </c>
      <c r="V8" s="340">
        <v>105561014</v>
      </c>
    </row>
    <row r="9" spans="1:24" ht="15">
      <c r="A9" s="80" t="s">
        <v>34</v>
      </c>
      <c r="B9" s="22"/>
      <c r="C9" s="81"/>
      <c r="D9" s="22" t="s">
        <v>35</v>
      </c>
      <c r="E9" s="22"/>
      <c r="F9" s="22" t="s">
        <v>36</v>
      </c>
      <c r="G9" s="22"/>
      <c r="H9" s="22" t="s">
        <v>37</v>
      </c>
      <c r="I9" s="81"/>
      <c r="L9" s="82"/>
      <c r="M9" s="339" t="s">
        <v>209</v>
      </c>
      <c r="N9" s="339" t="s">
        <v>39</v>
      </c>
      <c r="O9" s="340">
        <v>27731688</v>
      </c>
      <c r="P9" s="340">
        <v>27188554</v>
      </c>
      <c r="Q9" s="340">
        <v>11992233</v>
      </c>
      <c r="R9" s="340">
        <v>13743693</v>
      </c>
      <c r="S9" s="340">
        <v>27275</v>
      </c>
      <c r="T9" s="340">
        <v>271497</v>
      </c>
      <c r="U9" s="340">
        <v>12019508</v>
      </c>
      <c r="V9" s="340">
        <v>14015190</v>
      </c>
      <c r="X9" s="79"/>
    </row>
    <row r="10" spans="1:22" ht="15">
      <c r="A10" s="84"/>
      <c r="B10" s="85" t="str">
        <f>'Table 1'!$N$1&amp;"*"</f>
        <v>2020*</v>
      </c>
      <c r="C10" s="86">
        <f>'Table 1'!$O$1</f>
        <v>2019</v>
      </c>
      <c r="D10" s="85" t="str">
        <f>'Table 1'!$N$1&amp;"*"</f>
        <v>2020*</v>
      </c>
      <c r="E10" s="86">
        <f>'Table 1'!$O$1</f>
        <v>2019</v>
      </c>
      <c r="F10" s="85" t="str">
        <f>'Table 1'!$N$1&amp;"*"</f>
        <v>2020*</v>
      </c>
      <c r="G10" s="86">
        <f>'Table 1'!$O$1</f>
        <v>2019</v>
      </c>
      <c r="H10" s="85" t="str">
        <f>'Table 1'!$N$1&amp;"*"</f>
        <v>2020*</v>
      </c>
      <c r="I10" s="86">
        <f>'Table 1'!$O$1</f>
        <v>2019</v>
      </c>
      <c r="M10" s="339" t="s">
        <v>210</v>
      </c>
      <c r="N10" s="339" t="s">
        <v>40</v>
      </c>
      <c r="O10" s="340">
        <v>14919509</v>
      </c>
      <c r="P10" s="340">
        <v>17940384</v>
      </c>
      <c r="Q10" s="340">
        <v>393272</v>
      </c>
      <c r="R10" s="340">
        <v>143876</v>
      </c>
      <c r="S10" s="340">
        <v>69132</v>
      </c>
      <c r="T10" s="340">
        <v>31366</v>
      </c>
      <c r="U10" s="340">
        <v>462404</v>
      </c>
      <c r="V10" s="340">
        <v>175242</v>
      </c>
    </row>
    <row r="11" spans="1:24" ht="15">
      <c r="A11" s="87"/>
      <c r="B11" s="3"/>
      <c r="C11" s="26"/>
      <c r="D11" s="3"/>
      <c r="E11" s="26"/>
      <c r="F11" s="3"/>
      <c r="G11" s="26"/>
      <c r="H11" s="3"/>
      <c r="I11" s="26"/>
      <c r="M11" s="339" t="s">
        <v>211</v>
      </c>
      <c r="N11" s="339" t="s">
        <v>212</v>
      </c>
      <c r="O11" s="340">
        <v>253899472</v>
      </c>
      <c r="P11" s="340">
        <v>232999044</v>
      </c>
      <c r="Q11" s="340">
        <v>101263541</v>
      </c>
      <c r="R11" s="340">
        <v>128623368</v>
      </c>
      <c r="S11" s="340">
        <v>15312293</v>
      </c>
      <c r="T11" s="340">
        <v>16658984</v>
      </c>
      <c r="U11" s="340">
        <v>116575834</v>
      </c>
      <c r="V11" s="340">
        <v>145282352</v>
      </c>
      <c r="X11" s="79"/>
    </row>
    <row r="12" spans="1:22" ht="15">
      <c r="A12" s="84" t="s">
        <v>38</v>
      </c>
      <c r="B12" s="88">
        <f>O16</f>
        <v>52481185</v>
      </c>
      <c r="C12" s="90">
        <f aca="true" t="shared" si="0" ref="C12:I12">P16</f>
        <v>60072954</v>
      </c>
      <c r="D12" s="88">
        <f t="shared" si="0"/>
        <v>8807100</v>
      </c>
      <c r="E12" s="90">
        <f t="shared" si="0"/>
        <v>6047745</v>
      </c>
      <c r="F12" s="88">
        <f t="shared" si="0"/>
        <v>1932219</v>
      </c>
      <c r="G12" s="90">
        <f t="shared" si="0"/>
        <v>3956691</v>
      </c>
      <c r="H12" s="88">
        <f t="shared" si="0"/>
        <v>10739319</v>
      </c>
      <c r="I12" s="90">
        <f t="shared" si="0"/>
        <v>10004436</v>
      </c>
      <c r="M12" s="339" t="s">
        <v>213</v>
      </c>
      <c r="N12" s="339" t="s">
        <v>214</v>
      </c>
      <c r="O12" s="340">
        <v>18057050</v>
      </c>
      <c r="P12" s="340">
        <v>9734117</v>
      </c>
      <c r="Q12" s="340">
        <v>38208903</v>
      </c>
      <c r="R12" s="340">
        <v>50634756</v>
      </c>
      <c r="S12" s="340">
        <v>13484010</v>
      </c>
      <c r="T12" s="340">
        <v>13505492</v>
      </c>
      <c r="U12" s="340">
        <v>51692913</v>
      </c>
      <c r="V12" s="340">
        <v>64140248</v>
      </c>
    </row>
    <row r="13" spans="1:22" ht="15">
      <c r="A13" s="84"/>
      <c r="C13" s="91"/>
      <c r="E13" s="91"/>
      <c r="G13" s="91"/>
      <c r="I13" s="91"/>
      <c r="M13" s="339" t="s">
        <v>215</v>
      </c>
      <c r="N13" s="339" t="s">
        <v>216</v>
      </c>
      <c r="O13" s="340">
        <v>317805</v>
      </c>
      <c r="P13" s="340">
        <v>273708</v>
      </c>
      <c r="Q13" s="340">
        <v>3842629</v>
      </c>
      <c r="R13" s="340">
        <v>5433510</v>
      </c>
      <c r="S13" s="340">
        <v>1847109</v>
      </c>
      <c r="T13" s="340">
        <v>1884321</v>
      </c>
      <c r="U13" s="340">
        <v>5689738</v>
      </c>
      <c r="V13" s="340">
        <v>7317831</v>
      </c>
    </row>
    <row r="14" spans="1:22" ht="15">
      <c r="A14" s="84" t="s">
        <v>39</v>
      </c>
      <c r="B14" s="88">
        <f>O9</f>
        <v>27731688</v>
      </c>
      <c r="C14" s="90">
        <f aca="true" t="shared" si="1" ref="C14:I14">P9</f>
        <v>27188554</v>
      </c>
      <c r="D14" s="88">
        <f t="shared" si="1"/>
        <v>11992233</v>
      </c>
      <c r="E14" s="90">
        <f t="shared" si="1"/>
        <v>13743693</v>
      </c>
      <c r="F14" s="88">
        <f t="shared" si="1"/>
        <v>27275</v>
      </c>
      <c r="G14" s="90">
        <f t="shared" si="1"/>
        <v>271497</v>
      </c>
      <c r="H14" s="88">
        <f t="shared" si="1"/>
        <v>12019508</v>
      </c>
      <c r="I14" s="90">
        <f t="shared" si="1"/>
        <v>14015190</v>
      </c>
      <c r="M14" s="339" t="s">
        <v>217</v>
      </c>
      <c r="N14" s="339" t="s">
        <v>218</v>
      </c>
      <c r="O14" s="340">
        <v>329182754</v>
      </c>
      <c r="P14" s="340">
        <v>439640767</v>
      </c>
      <c r="Q14" s="340">
        <v>25987496</v>
      </c>
      <c r="R14" s="340">
        <v>29209699</v>
      </c>
      <c r="S14" s="340">
        <v>2237079</v>
      </c>
      <c r="T14" s="340">
        <v>5848561</v>
      </c>
      <c r="U14" s="340">
        <v>28224575</v>
      </c>
      <c r="V14" s="340">
        <v>35058260</v>
      </c>
    </row>
    <row r="15" spans="1:22" ht="15">
      <c r="A15" s="84"/>
      <c r="B15" s="88"/>
      <c r="C15" s="90"/>
      <c r="D15" s="88"/>
      <c r="E15" s="90"/>
      <c r="F15" s="88"/>
      <c r="G15" s="90"/>
      <c r="H15" s="88"/>
      <c r="I15" s="90"/>
      <c r="M15" s="339" t="s">
        <v>219</v>
      </c>
      <c r="N15" s="339" t="s">
        <v>220</v>
      </c>
      <c r="O15" s="340">
        <v>1229990473</v>
      </c>
      <c r="P15" s="340">
        <v>1313191311</v>
      </c>
      <c r="Q15" s="340">
        <v>178222371</v>
      </c>
      <c r="R15" s="340">
        <v>222161265</v>
      </c>
      <c r="S15" s="340">
        <v>132557678</v>
      </c>
      <c r="T15" s="340">
        <v>186125331</v>
      </c>
      <c r="U15" s="340">
        <v>310780049</v>
      </c>
      <c r="V15" s="340">
        <v>408286596</v>
      </c>
    </row>
    <row r="16" spans="1:22" ht="15">
      <c r="A16" s="84" t="s">
        <v>42</v>
      </c>
      <c r="B16" s="88">
        <f>O19</f>
        <v>480400557</v>
      </c>
      <c r="C16" s="90">
        <f aca="true" t="shared" si="2" ref="C16:I16">P19</f>
        <v>432258831</v>
      </c>
      <c r="D16" s="88">
        <f t="shared" si="2"/>
        <v>25429318</v>
      </c>
      <c r="E16" s="90">
        <f t="shared" si="2"/>
        <v>38562268</v>
      </c>
      <c r="F16" s="88">
        <f t="shared" si="2"/>
        <v>3561208</v>
      </c>
      <c r="G16" s="90">
        <f t="shared" si="2"/>
        <v>51838161</v>
      </c>
      <c r="H16" s="88">
        <f t="shared" si="2"/>
        <v>28990526</v>
      </c>
      <c r="I16" s="90">
        <f t="shared" si="2"/>
        <v>90400429</v>
      </c>
      <c r="M16" s="339" t="s">
        <v>221</v>
      </c>
      <c r="N16" s="339" t="s">
        <v>38</v>
      </c>
      <c r="O16" s="340">
        <v>52481185</v>
      </c>
      <c r="P16" s="340">
        <v>60072954</v>
      </c>
      <c r="Q16" s="340">
        <v>8807100</v>
      </c>
      <c r="R16" s="340">
        <v>6047745</v>
      </c>
      <c r="S16" s="340">
        <v>1932219</v>
      </c>
      <c r="T16" s="340">
        <v>3956691</v>
      </c>
      <c r="U16" s="340">
        <v>10739319</v>
      </c>
      <c r="V16" s="340">
        <v>10004436</v>
      </c>
    </row>
    <row r="17" spans="1:22" ht="15">
      <c r="A17" s="84"/>
      <c r="B17" s="88"/>
      <c r="C17" s="90"/>
      <c r="D17" s="88"/>
      <c r="E17" s="90"/>
      <c r="F17" s="88"/>
      <c r="G17" s="90"/>
      <c r="H17" s="88"/>
      <c r="I17" s="90"/>
      <c r="M17" s="339" t="s">
        <v>222</v>
      </c>
      <c r="N17" s="339" t="s">
        <v>41</v>
      </c>
      <c r="O17" s="340">
        <v>41565945</v>
      </c>
      <c r="P17" s="340">
        <v>32897673</v>
      </c>
      <c r="Q17" s="340">
        <v>0</v>
      </c>
      <c r="R17" s="340">
        <v>283</v>
      </c>
      <c r="S17" s="340">
        <v>0</v>
      </c>
      <c r="T17" s="340">
        <v>180</v>
      </c>
      <c r="U17" s="340">
        <v>0</v>
      </c>
      <c r="V17" s="340">
        <v>463</v>
      </c>
    </row>
    <row r="18" spans="1:22" ht="15">
      <c r="A18" s="84" t="s">
        <v>44</v>
      </c>
      <c r="B18" s="88">
        <f>O11</f>
        <v>253899472</v>
      </c>
      <c r="C18" s="90">
        <f aca="true" t="shared" si="3" ref="C18:I18">P11</f>
        <v>232999044</v>
      </c>
      <c r="D18" s="88">
        <f t="shared" si="3"/>
        <v>101263541</v>
      </c>
      <c r="E18" s="90">
        <f t="shared" si="3"/>
        <v>128623368</v>
      </c>
      <c r="F18" s="88">
        <f t="shared" si="3"/>
        <v>15312293</v>
      </c>
      <c r="G18" s="90">
        <f t="shared" si="3"/>
        <v>16658984</v>
      </c>
      <c r="H18" s="88">
        <f t="shared" si="3"/>
        <v>116575834</v>
      </c>
      <c r="I18" s="90">
        <f t="shared" si="3"/>
        <v>145282352</v>
      </c>
      <c r="M18" s="339" t="s">
        <v>223</v>
      </c>
      <c r="N18" s="339" t="s">
        <v>43</v>
      </c>
      <c r="O18" s="340">
        <v>29202573</v>
      </c>
      <c r="P18" s="340">
        <v>69817997</v>
      </c>
      <c r="Q18" s="340">
        <v>448319</v>
      </c>
      <c r="R18" s="340">
        <v>359204</v>
      </c>
      <c r="S18" s="340">
        <v>88522</v>
      </c>
      <c r="T18" s="340">
        <v>74556</v>
      </c>
      <c r="U18" s="340">
        <v>536841</v>
      </c>
      <c r="V18" s="340">
        <v>433760</v>
      </c>
    </row>
    <row r="19" spans="1:22" ht="15">
      <c r="A19" s="84"/>
      <c r="B19" s="88"/>
      <c r="C19" s="90"/>
      <c r="D19" s="88"/>
      <c r="E19" s="90"/>
      <c r="F19" s="88"/>
      <c r="G19" s="90"/>
      <c r="H19" s="88"/>
      <c r="I19" s="90"/>
      <c r="M19" s="339" t="s">
        <v>224</v>
      </c>
      <c r="N19" s="339" t="s">
        <v>42</v>
      </c>
      <c r="O19" s="340">
        <v>480400557</v>
      </c>
      <c r="P19" s="340">
        <v>432258831</v>
      </c>
      <c r="Q19" s="340">
        <v>25429318</v>
      </c>
      <c r="R19" s="340">
        <v>38562268</v>
      </c>
      <c r="S19" s="340">
        <v>3561208</v>
      </c>
      <c r="T19" s="340">
        <v>51838161</v>
      </c>
      <c r="U19" s="340">
        <v>28990526</v>
      </c>
      <c r="V19" s="340">
        <v>90400429</v>
      </c>
    </row>
    <row r="20" spans="1:22" ht="15">
      <c r="A20" s="84" t="s">
        <v>46</v>
      </c>
      <c r="B20" s="88">
        <f>O12</f>
        <v>18057050</v>
      </c>
      <c r="C20" s="90">
        <f aca="true" t="shared" si="4" ref="C20:I20">P12</f>
        <v>9734117</v>
      </c>
      <c r="D20" s="88">
        <f t="shared" si="4"/>
        <v>38208903</v>
      </c>
      <c r="E20" s="90">
        <f t="shared" si="4"/>
        <v>50634756</v>
      </c>
      <c r="F20" s="88">
        <f t="shared" si="4"/>
        <v>13484010</v>
      </c>
      <c r="G20" s="90">
        <f t="shared" si="4"/>
        <v>13505492</v>
      </c>
      <c r="H20" s="88">
        <f t="shared" si="4"/>
        <v>51692913</v>
      </c>
      <c r="I20" s="90">
        <f t="shared" si="4"/>
        <v>64140248</v>
      </c>
      <c r="M20" s="339" t="s">
        <v>225</v>
      </c>
      <c r="N20" s="339" t="s">
        <v>45</v>
      </c>
      <c r="O20" s="340">
        <v>0</v>
      </c>
      <c r="P20" s="340">
        <v>58504</v>
      </c>
      <c r="Q20" s="340">
        <v>58463</v>
      </c>
      <c r="R20" s="340">
        <v>23689</v>
      </c>
      <c r="S20" s="340">
        <v>186</v>
      </c>
      <c r="T20" s="340">
        <v>0</v>
      </c>
      <c r="U20" s="340">
        <v>58649</v>
      </c>
      <c r="V20" s="340">
        <v>23689</v>
      </c>
    </row>
    <row r="21" spans="1:9" ht="15">
      <c r="A21" s="84"/>
      <c r="B21" s="88"/>
      <c r="C21" s="90"/>
      <c r="D21" s="88"/>
      <c r="E21" s="90"/>
      <c r="F21" s="88"/>
      <c r="G21" s="90"/>
      <c r="H21" s="88"/>
      <c r="I21" s="90"/>
    </row>
    <row r="22" spans="1:9" ht="15">
      <c r="A22" s="84" t="s">
        <v>47</v>
      </c>
      <c r="B22" s="88">
        <f>O13</f>
        <v>317805</v>
      </c>
      <c r="C22" s="90">
        <f aca="true" t="shared" si="5" ref="C22:I22">P13</f>
        <v>273708</v>
      </c>
      <c r="D22" s="88">
        <f t="shared" si="5"/>
        <v>3842629</v>
      </c>
      <c r="E22" s="90">
        <f t="shared" si="5"/>
        <v>5433510</v>
      </c>
      <c r="F22" s="88">
        <f t="shared" si="5"/>
        <v>1847109</v>
      </c>
      <c r="G22" s="90">
        <f t="shared" si="5"/>
        <v>1884321</v>
      </c>
      <c r="H22" s="88">
        <f t="shared" si="5"/>
        <v>5689738</v>
      </c>
      <c r="I22" s="90">
        <f t="shared" si="5"/>
        <v>7317831</v>
      </c>
    </row>
    <row r="23" spans="1:9" ht="15">
      <c r="A23" s="92" t="s">
        <v>48</v>
      </c>
      <c r="B23" s="88"/>
      <c r="C23" s="90"/>
      <c r="D23" s="88"/>
      <c r="E23" s="90"/>
      <c r="F23" s="88"/>
      <c r="G23" s="90"/>
      <c r="H23" s="88"/>
      <c r="I23" s="90"/>
    </row>
    <row r="24" spans="1:9" ht="15">
      <c r="A24" s="84"/>
      <c r="B24" s="88"/>
      <c r="C24" s="90"/>
      <c r="D24" s="88"/>
      <c r="E24" s="90"/>
      <c r="F24" s="88"/>
      <c r="G24" s="90"/>
      <c r="H24" s="88"/>
      <c r="I24" s="90"/>
    </row>
    <row r="25" spans="1:9" ht="15">
      <c r="A25" s="84" t="s">
        <v>43</v>
      </c>
      <c r="B25" s="88">
        <f>O18</f>
        <v>29202573</v>
      </c>
      <c r="C25" s="90">
        <f aca="true" t="shared" si="6" ref="C25:I25">P18</f>
        <v>69817997</v>
      </c>
      <c r="D25" s="88">
        <f t="shared" si="6"/>
        <v>448319</v>
      </c>
      <c r="E25" s="90">
        <f t="shared" si="6"/>
        <v>359204</v>
      </c>
      <c r="F25" s="88">
        <f t="shared" si="6"/>
        <v>88522</v>
      </c>
      <c r="G25" s="90">
        <f t="shared" si="6"/>
        <v>74556</v>
      </c>
      <c r="H25" s="88">
        <f t="shared" si="6"/>
        <v>536841</v>
      </c>
      <c r="I25" s="90">
        <f t="shared" si="6"/>
        <v>433760</v>
      </c>
    </row>
    <row r="26" spans="1:9" ht="15">
      <c r="A26" s="84"/>
      <c r="B26" s="88"/>
      <c r="C26" s="90"/>
      <c r="D26" s="88"/>
      <c r="E26" s="90"/>
      <c r="F26" s="88"/>
      <c r="G26" s="90"/>
      <c r="H26" s="88"/>
      <c r="I26" s="90"/>
    </row>
    <row r="27" spans="1:9" ht="15">
      <c r="A27" s="84" t="s">
        <v>45</v>
      </c>
      <c r="B27" s="88">
        <f>O20</f>
        <v>0</v>
      </c>
      <c r="C27" s="90">
        <f aca="true" t="shared" si="7" ref="C27:I27">P20</f>
        <v>58504</v>
      </c>
      <c r="D27" s="88">
        <f t="shared" si="7"/>
        <v>58463</v>
      </c>
      <c r="E27" s="90">
        <f t="shared" si="7"/>
        <v>23689</v>
      </c>
      <c r="F27" s="88">
        <f t="shared" si="7"/>
        <v>186</v>
      </c>
      <c r="G27" s="90">
        <f t="shared" si="7"/>
        <v>0</v>
      </c>
      <c r="H27" s="88">
        <f t="shared" si="7"/>
        <v>58649</v>
      </c>
      <c r="I27" s="90">
        <f t="shared" si="7"/>
        <v>23689</v>
      </c>
    </row>
    <row r="28" spans="1:9" ht="15">
      <c r="A28" s="84"/>
      <c r="B28" s="88"/>
      <c r="C28" s="90"/>
      <c r="D28" s="88"/>
      <c r="E28" s="90"/>
      <c r="F28" s="88"/>
      <c r="G28" s="90"/>
      <c r="H28" s="88"/>
      <c r="I28" s="90"/>
    </row>
    <row r="29" spans="1:9" ht="15">
      <c r="A29" s="84" t="s">
        <v>41</v>
      </c>
      <c r="B29" s="88">
        <f>O17</f>
        <v>41565945</v>
      </c>
      <c r="C29" s="90">
        <f aca="true" t="shared" si="8" ref="C29:I29">P17</f>
        <v>32897673</v>
      </c>
      <c r="D29" s="88">
        <f t="shared" si="8"/>
        <v>0</v>
      </c>
      <c r="E29" s="90">
        <f t="shared" si="8"/>
        <v>283</v>
      </c>
      <c r="F29" s="88">
        <f t="shared" si="8"/>
        <v>0</v>
      </c>
      <c r="G29" s="90">
        <f t="shared" si="8"/>
        <v>180</v>
      </c>
      <c r="H29" s="88">
        <f t="shared" si="8"/>
        <v>0</v>
      </c>
      <c r="I29" s="90">
        <f t="shared" si="8"/>
        <v>463</v>
      </c>
    </row>
    <row r="30" spans="1:9" ht="15">
      <c r="A30" s="84"/>
      <c r="B30" s="88"/>
      <c r="C30" s="90"/>
      <c r="D30" s="88"/>
      <c r="E30" s="90"/>
      <c r="F30" s="88"/>
      <c r="G30" s="90"/>
      <c r="H30" s="88"/>
      <c r="I30" s="90"/>
    </row>
    <row r="31" spans="1:9" ht="15">
      <c r="A31" s="84" t="s">
        <v>40</v>
      </c>
      <c r="B31" s="88">
        <f>O10</f>
        <v>14919509</v>
      </c>
      <c r="C31" s="90">
        <f aca="true" t="shared" si="9" ref="C31:I31">P10</f>
        <v>17940384</v>
      </c>
      <c r="D31" s="88">
        <f t="shared" si="9"/>
        <v>393272</v>
      </c>
      <c r="E31" s="90">
        <f t="shared" si="9"/>
        <v>143876</v>
      </c>
      <c r="F31" s="88">
        <f t="shared" si="9"/>
        <v>69132</v>
      </c>
      <c r="G31" s="90">
        <f t="shared" si="9"/>
        <v>31366</v>
      </c>
      <c r="H31" s="88">
        <f t="shared" si="9"/>
        <v>462404</v>
      </c>
      <c r="I31" s="90">
        <f t="shared" si="9"/>
        <v>175242</v>
      </c>
    </row>
    <row r="32" spans="1:12" ht="15">
      <c r="A32" s="84"/>
      <c r="B32" s="88"/>
      <c r="C32" s="90"/>
      <c r="D32" s="88"/>
      <c r="E32" s="90"/>
      <c r="F32" s="88"/>
      <c r="G32" s="90"/>
      <c r="H32" s="88"/>
      <c r="I32" s="90"/>
      <c r="L32" s="4"/>
    </row>
    <row r="33" spans="1:12" ht="15">
      <c r="A33" s="84" t="s">
        <v>49</v>
      </c>
      <c r="B33" s="88">
        <f aca="true" t="shared" si="10" ref="B33:I33">B37-(B12+B14+B16+B18+B22+B25+B27+B29+B31+B35)</f>
        <v>329186033</v>
      </c>
      <c r="C33" s="90">
        <f t="shared" si="10"/>
        <v>439683624</v>
      </c>
      <c r="D33" s="88">
        <f t="shared" si="10"/>
        <v>25987496</v>
      </c>
      <c r="E33" s="90">
        <f t="shared" si="10"/>
        <v>29223629</v>
      </c>
      <c r="F33" s="88">
        <f t="shared" si="10"/>
        <v>2237079</v>
      </c>
      <c r="G33" s="90">
        <f t="shared" si="10"/>
        <v>5848561</v>
      </c>
      <c r="H33" s="88">
        <f t="shared" si="10"/>
        <v>28224575</v>
      </c>
      <c r="I33" s="90">
        <f t="shared" si="10"/>
        <v>35072190</v>
      </c>
      <c r="J33" s="100"/>
      <c r="K33" s="100"/>
      <c r="L33" s="100"/>
    </row>
    <row r="34" spans="1:12" ht="15">
      <c r="A34" s="84"/>
      <c r="B34" s="88"/>
      <c r="C34" s="90"/>
      <c r="D34" s="88"/>
      <c r="E34" s="90"/>
      <c r="F34" s="88"/>
      <c r="G34" s="90"/>
      <c r="H34" s="88"/>
      <c r="I34" s="90"/>
      <c r="L34" s="4"/>
    </row>
    <row r="35" spans="1:12" ht="15">
      <c r="A35" s="84" t="s">
        <v>50</v>
      </c>
      <c r="B35" s="88">
        <f>O8</f>
        <v>285706</v>
      </c>
      <c r="C35" s="90">
        <f aca="true" t="shared" si="11" ref="C35:I35">P8</f>
        <v>38</v>
      </c>
      <c r="D35" s="88">
        <f t="shared" si="11"/>
        <v>0</v>
      </c>
      <c r="E35" s="90">
        <f t="shared" si="11"/>
        <v>0</v>
      </c>
      <c r="F35" s="88">
        <f t="shared" si="11"/>
        <v>107482655</v>
      </c>
      <c r="G35" s="90">
        <f t="shared" si="11"/>
        <v>105561014</v>
      </c>
      <c r="H35" s="88">
        <f t="shared" si="11"/>
        <v>107482655</v>
      </c>
      <c r="I35" s="90">
        <f t="shared" si="11"/>
        <v>105561014</v>
      </c>
      <c r="L35" s="4"/>
    </row>
    <row r="36" spans="1:12" ht="14.25">
      <c r="A36" s="87"/>
      <c r="B36" s="88"/>
      <c r="C36" s="93"/>
      <c r="D36" s="88"/>
      <c r="E36" s="93"/>
      <c r="F36" s="88"/>
      <c r="G36" s="93"/>
      <c r="H36" s="88"/>
      <c r="I36" s="93"/>
      <c r="L36" s="4"/>
    </row>
    <row r="37" spans="1:12" ht="18" customHeight="1" thickBot="1">
      <c r="A37" s="94" t="s">
        <v>51</v>
      </c>
      <c r="B37" s="95">
        <f>O15</f>
        <v>1229990473</v>
      </c>
      <c r="C37" s="95">
        <f aca="true" t="shared" si="12" ref="C37:I37">P15</f>
        <v>1313191311</v>
      </c>
      <c r="D37" s="95">
        <f t="shared" si="12"/>
        <v>178222371</v>
      </c>
      <c r="E37" s="95">
        <f t="shared" si="12"/>
        <v>222161265</v>
      </c>
      <c r="F37" s="95">
        <f t="shared" si="12"/>
        <v>132557678</v>
      </c>
      <c r="G37" s="95">
        <f t="shared" si="12"/>
        <v>186125331</v>
      </c>
      <c r="H37" s="95">
        <f t="shared" si="12"/>
        <v>310780049</v>
      </c>
      <c r="I37" s="95">
        <f t="shared" si="12"/>
        <v>408286596</v>
      </c>
      <c r="K37" s="4"/>
      <c r="L37" s="4"/>
    </row>
    <row r="38" spans="1:11" ht="15" thickTop="1">
      <c r="A38" s="3"/>
      <c r="B38" s="101"/>
      <c r="C38" s="101"/>
      <c r="D38" s="101"/>
      <c r="E38" s="101"/>
      <c r="F38" s="101"/>
      <c r="G38" s="101"/>
      <c r="H38" s="101"/>
      <c r="I38" s="101"/>
      <c r="J38" s="1"/>
      <c r="K38" s="4"/>
    </row>
    <row r="39" spans="1:9" ht="14.25">
      <c r="A39" s="5" t="s">
        <v>59</v>
      </c>
      <c r="B39" s="103"/>
      <c r="C39" s="103"/>
      <c r="D39" s="103"/>
      <c r="E39" s="103"/>
      <c r="F39" s="103"/>
      <c r="G39" s="102"/>
      <c r="H39" s="102"/>
      <c r="I39" s="102"/>
    </row>
    <row r="40" spans="1:9" ht="14.25">
      <c r="A40" s="97" t="s">
        <v>53</v>
      </c>
      <c r="B40" s="103"/>
      <c r="C40" s="103"/>
      <c r="D40" s="103"/>
      <c r="E40" s="103"/>
      <c r="F40" s="103"/>
      <c r="G40" s="103"/>
      <c r="H40" s="103"/>
      <c r="I40" s="103"/>
    </row>
    <row r="41" spans="1:17" ht="14.25">
      <c r="A41" s="5" t="s">
        <v>54</v>
      </c>
      <c r="B41" s="103"/>
      <c r="C41" s="103"/>
      <c r="D41" s="103"/>
      <c r="E41" s="103"/>
      <c r="F41" s="103"/>
      <c r="G41" s="103"/>
      <c r="H41" s="103"/>
      <c r="I41" s="103"/>
      <c r="M41" s="83"/>
      <c r="N41" s="79"/>
      <c r="O41" s="79"/>
      <c r="P41" s="79"/>
      <c r="Q41" s="79"/>
    </row>
    <row r="42" spans="1:13" ht="14.25">
      <c r="A42" s="5" t="s">
        <v>55</v>
      </c>
      <c r="B42" s="103"/>
      <c r="C42" s="103"/>
      <c r="D42" s="103"/>
      <c r="E42" s="103"/>
      <c r="F42" s="103"/>
      <c r="G42" s="103"/>
      <c r="H42" s="103"/>
      <c r="I42" s="103"/>
      <c r="M42" s="99"/>
    </row>
    <row r="43" spans="1:17" ht="14.25">
      <c r="A43" s="5" t="s">
        <v>56</v>
      </c>
      <c r="B43" s="103"/>
      <c r="C43" s="103"/>
      <c r="D43" s="103"/>
      <c r="E43" s="103"/>
      <c r="F43" s="103"/>
      <c r="G43" s="103"/>
      <c r="H43" s="103"/>
      <c r="I43" s="103"/>
      <c r="N43" s="79"/>
      <c r="O43" s="79"/>
      <c r="P43" s="79"/>
      <c r="Q43" s="79"/>
    </row>
    <row r="44" spans="1:9" ht="14.25">
      <c r="A44" s="5" t="s">
        <v>57</v>
      </c>
      <c r="B44" s="103"/>
      <c r="C44" s="103"/>
      <c r="D44" s="103"/>
      <c r="E44" s="103"/>
      <c r="F44" s="103"/>
      <c r="G44" s="102"/>
      <c r="H44" s="102"/>
      <c r="I44" s="102"/>
    </row>
    <row r="49" spans="14:17" ht="12.75">
      <c r="N49" s="79"/>
      <c r="O49" s="79"/>
      <c r="P49" s="79"/>
      <c r="Q49" s="79"/>
    </row>
  </sheetData>
  <mergeCells count="2">
    <mergeCell ref="A4:I4"/>
    <mergeCell ref="A5:I5"/>
  </mergeCells>
  <printOptions/>
  <pageMargins left="0.75" right="0.75" top="0.89" bottom="1.16" header="0.55" footer="0.71"/>
  <pageSetup fitToHeight="1" fitToWidth="1" horizontalDpi="600" verticalDpi="600" orientation="landscape" scale="85" r:id="rId1"/>
  <headerFooter alignWithMargins="0">
    <oddHeader>&amp;C&amp;"Book Antiqua,Regular"-10-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34">
      <selection activeCell="Q36" sqref="Q3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3" r:id="rId2"/>
  <headerFooter alignWithMargins="0">
    <oddHeader>&amp;C&amp;"Book Antiqua,Regular"-11-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B1">
      <selection activeCell="M5" sqref="M5:V15"/>
    </sheetView>
  </sheetViews>
  <sheetFormatPr defaultColWidth="9.140625" defaultRowHeight="12.75"/>
  <cols>
    <col min="1" max="1" width="4.140625" style="5" customWidth="1"/>
    <col min="2" max="2" width="46.00390625" style="5" customWidth="1"/>
    <col min="3" max="3" width="12.8515625" style="5" customWidth="1"/>
    <col min="4" max="4" width="13.8515625" style="5" customWidth="1"/>
    <col min="5" max="5" width="12.421875" style="5" customWidth="1"/>
    <col min="6" max="6" width="12.57421875" style="5" customWidth="1"/>
    <col min="7" max="8" width="11.421875" style="5" customWidth="1"/>
    <col min="9" max="9" width="12.421875" style="5" customWidth="1"/>
    <col min="10" max="10" width="12.574218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59" t="s">
        <v>147</v>
      </c>
      <c r="C1" s="359"/>
      <c r="D1" s="359"/>
      <c r="E1" s="359"/>
      <c r="F1" s="359"/>
      <c r="G1" s="359"/>
      <c r="H1" s="359"/>
      <c r="I1" s="359"/>
      <c r="J1" s="359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59" t="str">
        <f>UPPER('Table 1'!$M$1)&amp;" "&amp;'Table 1'!$N$1&amp;" WITH THE CORRESPONDING MONTH OF "&amp;'Table 1'!$O$1</f>
        <v>MAY  2020 WITH THE CORRESPONDING MONTH OF 2019</v>
      </c>
      <c r="C2" s="359"/>
      <c r="D2" s="359"/>
      <c r="E2" s="359"/>
      <c r="F2" s="359"/>
      <c r="G2" s="359"/>
      <c r="H2" s="359"/>
      <c r="I2" s="359"/>
      <c r="J2" s="359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8" t="s">
        <v>155</v>
      </c>
      <c r="N5" s="338" t="s">
        <v>156</v>
      </c>
      <c r="O5" s="338" t="s">
        <v>157</v>
      </c>
      <c r="P5" s="338" t="s">
        <v>158</v>
      </c>
      <c r="Q5" s="338" t="s">
        <v>159</v>
      </c>
      <c r="R5" s="338" t="s">
        <v>160</v>
      </c>
      <c r="S5" s="338" t="s">
        <v>161</v>
      </c>
      <c r="T5" s="338" t="s">
        <v>162</v>
      </c>
      <c r="U5" s="338" t="s">
        <v>163</v>
      </c>
      <c r="V5" s="338" t="s">
        <v>164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9" t="s">
        <v>187</v>
      </c>
      <c r="N6" s="339" t="s">
        <v>188</v>
      </c>
      <c r="O6" s="340">
        <v>9246402</v>
      </c>
      <c r="P6" s="340">
        <v>9231871</v>
      </c>
      <c r="Q6" s="340">
        <v>5077827</v>
      </c>
      <c r="R6" s="340">
        <v>5866265</v>
      </c>
      <c r="S6" s="340">
        <v>1276320</v>
      </c>
      <c r="T6" s="340">
        <v>68428</v>
      </c>
      <c r="U6" s="340">
        <v>6354147</v>
      </c>
      <c r="V6" s="340">
        <v>5934693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39" t="s">
        <v>189</v>
      </c>
      <c r="N7" s="339" t="s">
        <v>190</v>
      </c>
      <c r="O7" s="340">
        <v>2212639</v>
      </c>
      <c r="P7" s="340">
        <v>3560416</v>
      </c>
      <c r="Q7" s="340">
        <v>533846</v>
      </c>
      <c r="R7" s="340">
        <v>1190746</v>
      </c>
      <c r="S7" s="340">
        <v>763</v>
      </c>
      <c r="T7" s="340">
        <v>309387</v>
      </c>
      <c r="U7" s="340">
        <v>534609</v>
      </c>
      <c r="V7" s="340">
        <v>1500133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9" t="s">
        <v>191</v>
      </c>
      <c r="N8" s="339" t="s">
        <v>192</v>
      </c>
      <c r="O8" s="340">
        <v>294682</v>
      </c>
      <c r="P8" s="340">
        <v>519993</v>
      </c>
      <c r="Q8" s="340">
        <v>85444</v>
      </c>
      <c r="R8" s="340">
        <v>103196</v>
      </c>
      <c r="S8" s="340">
        <v>2991</v>
      </c>
      <c r="T8" s="340">
        <v>3284</v>
      </c>
      <c r="U8" s="340">
        <v>88435</v>
      </c>
      <c r="V8" s="340">
        <v>106480</v>
      </c>
      <c r="W8" s="4"/>
    </row>
    <row r="9" spans="1:23" ht="15.75">
      <c r="A9" s="27"/>
      <c r="B9" s="319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39" t="s">
        <v>193</v>
      </c>
      <c r="N9" s="339" t="s">
        <v>194</v>
      </c>
      <c r="O9" s="340">
        <v>10550787</v>
      </c>
      <c r="P9" s="340">
        <v>26087572</v>
      </c>
      <c r="Q9" s="340">
        <v>0</v>
      </c>
      <c r="R9" s="340">
        <v>881400</v>
      </c>
      <c r="S9" s="340">
        <v>0</v>
      </c>
      <c r="T9" s="340">
        <v>104</v>
      </c>
      <c r="U9" s="340">
        <v>0</v>
      </c>
      <c r="V9" s="340">
        <v>881504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9" t="s">
        <v>195</v>
      </c>
      <c r="N10" s="339" t="s">
        <v>196</v>
      </c>
      <c r="O10" s="340">
        <v>6285</v>
      </c>
      <c r="P10" s="340">
        <v>46058</v>
      </c>
      <c r="Q10" s="340">
        <v>294018</v>
      </c>
      <c r="R10" s="340">
        <v>418584</v>
      </c>
      <c r="S10" s="340">
        <v>2059</v>
      </c>
      <c r="T10" s="340">
        <v>960</v>
      </c>
      <c r="U10" s="340">
        <v>296077</v>
      </c>
      <c r="V10" s="340">
        <v>419544</v>
      </c>
      <c r="W10" s="4"/>
    </row>
    <row r="11" spans="1:23" ht="15.75">
      <c r="A11" s="30"/>
      <c r="B11" s="31" t="s">
        <v>9</v>
      </c>
      <c r="C11" s="104">
        <f>O6</f>
        <v>9246402</v>
      </c>
      <c r="D11" s="106">
        <f aca="true" t="shared" si="0" ref="D11:J11">P6</f>
        <v>9231871</v>
      </c>
      <c r="E11" s="104">
        <f t="shared" si="0"/>
        <v>5077827</v>
      </c>
      <c r="F11" s="106">
        <f t="shared" si="0"/>
        <v>5866265</v>
      </c>
      <c r="G11" s="104">
        <f t="shared" si="0"/>
        <v>1276320</v>
      </c>
      <c r="H11" s="106">
        <f t="shared" si="0"/>
        <v>68428</v>
      </c>
      <c r="I11" s="104">
        <f t="shared" si="0"/>
        <v>6354147</v>
      </c>
      <c r="J11" s="105">
        <f t="shared" si="0"/>
        <v>5934693</v>
      </c>
      <c r="K11" s="24"/>
      <c r="L11" s="35"/>
      <c r="M11" s="339" t="s">
        <v>197</v>
      </c>
      <c r="N11" s="339" t="s">
        <v>198</v>
      </c>
      <c r="O11" s="340">
        <v>2416329</v>
      </c>
      <c r="P11" s="340">
        <v>2000420</v>
      </c>
      <c r="Q11" s="340">
        <v>5669388</v>
      </c>
      <c r="R11" s="340">
        <v>5161761</v>
      </c>
      <c r="S11" s="340">
        <v>3183856</v>
      </c>
      <c r="T11" s="340">
        <v>2133902</v>
      </c>
      <c r="U11" s="340">
        <v>8853244</v>
      </c>
      <c r="V11" s="340">
        <v>7295663</v>
      </c>
      <c r="W11" s="4"/>
    </row>
    <row r="12" spans="1:23" ht="15">
      <c r="A12" s="36"/>
      <c r="B12" s="31"/>
      <c r="C12" s="104"/>
      <c r="D12" s="106"/>
      <c r="E12" s="104"/>
      <c r="F12" s="106"/>
      <c r="G12" s="104"/>
      <c r="H12" s="106"/>
      <c r="I12" s="104"/>
      <c r="J12" s="105"/>
      <c r="K12" s="27"/>
      <c r="L12" s="27"/>
      <c r="M12" s="339" t="s">
        <v>199</v>
      </c>
      <c r="N12" s="339" t="s">
        <v>200</v>
      </c>
      <c r="O12" s="340">
        <v>3151168</v>
      </c>
      <c r="P12" s="340">
        <v>2342432</v>
      </c>
      <c r="Q12" s="340">
        <v>8278388</v>
      </c>
      <c r="R12" s="340">
        <v>8281501</v>
      </c>
      <c r="S12" s="340">
        <v>158046</v>
      </c>
      <c r="T12" s="340">
        <v>234005</v>
      </c>
      <c r="U12" s="340">
        <v>8436434</v>
      </c>
      <c r="V12" s="340">
        <v>8515506</v>
      </c>
      <c r="W12" s="4"/>
    </row>
    <row r="13" spans="1:23" ht="15">
      <c r="A13" s="30"/>
      <c r="B13" s="31" t="s">
        <v>10</v>
      </c>
      <c r="C13" s="104">
        <f>O7</f>
        <v>2212639</v>
      </c>
      <c r="D13" s="106">
        <f aca="true" t="shared" si="1" ref="D13:J13">P7</f>
        <v>3560416</v>
      </c>
      <c r="E13" s="104">
        <f t="shared" si="1"/>
        <v>533846</v>
      </c>
      <c r="F13" s="106">
        <f t="shared" si="1"/>
        <v>1190746</v>
      </c>
      <c r="G13" s="104">
        <f t="shared" si="1"/>
        <v>763</v>
      </c>
      <c r="H13" s="106">
        <f t="shared" si="1"/>
        <v>309387</v>
      </c>
      <c r="I13" s="104">
        <f t="shared" si="1"/>
        <v>534609</v>
      </c>
      <c r="J13" s="105">
        <f t="shared" si="1"/>
        <v>1500133</v>
      </c>
      <c r="K13" s="27"/>
      <c r="L13" s="36"/>
      <c r="M13" s="339" t="s">
        <v>201</v>
      </c>
      <c r="N13" s="339" t="s">
        <v>202</v>
      </c>
      <c r="O13" s="340">
        <v>600533</v>
      </c>
      <c r="P13" s="340">
        <v>619129</v>
      </c>
      <c r="Q13" s="340">
        <v>46422</v>
      </c>
      <c r="R13" s="340">
        <v>378110</v>
      </c>
      <c r="S13" s="340">
        <v>386674</v>
      </c>
      <c r="T13" s="340">
        <v>117631</v>
      </c>
      <c r="U13" s="340">
        <v>433096</v>
      </c>
      <c r="V13" s="340">
        <v>495741</v>
      </c>
      <c r="W13" s="4"/>
    </row>
    <row r="14" spans="1:23" ht="15">
      <c r="A14" s="36"/>
      <c r="B14" s="31"/>
      <c r="C14" s="104"/>
      <c r="D14" s="106"/>
      <c r="E14" s="104"/>
      <c r="F14" s="106"/>
      <c r="G14" s="104"/>
      <c r="H14" s="106"/>
      <c r="I14" s="104"/>
      <c r="J14" s="105"/>
      <c r="K14" s="30"/>
      <c r="L14" s="30"/>
      <c r="M14" s="339" t="s">
        <v>203</v>
      </c>
      <c r="N14" s="339" t="s">
        <v>204</v>
      </c>
      <c r="O14" s="340">
        <v>1023194</v>
      </c>
      <c r="P14" s="340">
        <v>1275027</v>
      </c>
      <c r="Q14" s="340">
        <v>3403700</v>
      </c>
      <c r="R14" s="340">
        <v>3052379</v>
      </c>
      <c r="S14" s="340">
        <v>467700</v>
      </c>
      <c r="T14" s="340">
        <v>427835</v>
      </c>
      <c r="U14" s="340">
        <v>3871400</v>
      </c>
      <c r="V14" s="340">
        <v>3480214</v>
      </c>
      <c r="W14" s="4"/>
    </row>
    <row r="15" spans="1:23" ht="15">
      <c r="A15" s="30"/>
      <c r="B15" s="31" t="s">
        <v>11</v>
      </c>
      <c r="C15" s="104">
        <f>O8</f>
        <v>294682</v>
      </c>
      <c r="D15" s="106">
        <f aca="true" t="shared" si="2" ref="D15:J15">P8</f>
        <v>519993</v>
      </c>
      <c r="E15" s="104">
        <f t="shared" si="2"/>
        <v>85444</v>
      </c>
      <c r="F15" s="106">
        <f t="shared" si="2"/>
        <v>103196</v>
      </c>
      <c r="G15" s="104">
        <f t="shared" si="2"/>
        <v>2991</v>
      </c>
      <c r="H15" s="106">
        <f t="shared" si="2"/>
        <v>3284</v>
      </c>
      <c r="I15" s="104">
        <f t="shared" si="2"/>
        <v>88435</v>
      </c>
      <c r="J15" s="105">
        <f t="shared" si="2"/>
        <v>106480</v>
      </c>
      <c r="K15" s="36"/>
      <c r="L15" s="36"/>
      <c r="M15" s="339" t="s">
        <v>205</v>
      </c>
      <c r="N15" s="339" t="s">
        <v>206</v>
      </c>
      <c r="O15" s="340">
        <v>72624</v>
      </c>
      <c r="P15" s="340">
        <v>11684</v>
      </c>
      <c r="Q15" s="340">
        <v>129150</v>
      </c>
      <c r="R15" s="340">
        <v>46090</v>
      </c>
      <c r="S15" s="340">
        <v>0</v>
      </c>
      <c r="T15" s="340">
        <v>22400</v>
      </c>
      <c r="U15" s="340">
        <v>129150</v>
      </c>
      <c r="V15" s="340">
        <v>68490</v>
      </c>
      <c r="W15" s="4"/>
    </row>
    <row r="16" spans="1:23" ht="15">
      <c r="A16" s="36"/>
      <c r="B16" s="31" t="s">
        <v>12</v>
      </c>
      <c r="C16" s="108"/>
      <c r="D16" s="110"/>
      <c r="E16" s="108"/>
      <c r="F16" s="110"/>
      <c r="G16" s="108"/>
      <c r="H16" s="110"/>
      <c r="I16" s="108"/>
      <c r="J16" s="107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9" ht="15">
      <c r="A17" s="36"/>
      <c r="B17" s="31"/>
      <c r="C17" s="108"/>
      <c r="D17" s="110"/>
      <c r="E17" s="108"/>
      <c r="F17" s="110"/>
      <c r="G17" s="108"/>
      <c r="H17" s="110"/>
      <c r="I17" s="108"/>
      <c r="J17" s="10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04">
        <f>O9</f>
        <v>10550787</v>
      </c>
      <c r="D18" s="106">
        <f aca="true" t="shared" si="3" ref="D18:J18">P9</f>
        <v>26087572</v>
      </c>
      <c r="E18" s="104">
        <f t="shared" si="3"/>
        <v>0</v>
      </c>
      <c r="F18" s="106">
        <f t="shared" si="3"/>
        <v>881400</v>
      </c>
      <c r="G18" s="104">
        <f t="shared" si="3"/>
        <v>0</v>
      </c>
      <c r="H18" s="106">
        <f t="shared" si="3"/>
        <v>104</v>
      </c>
      <c r="I18" s="104">
        <f t="shared" si="3"/>
        <v>0</v>
      </c>
      <c r="J18" s="105">
        <f t="shared" si="3"/>
        <v>881504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63</v>
      </c>
      <c r="C19" s="109"/>
      <c r="D19" s="287"/>
      <c r="E19" s="109"/>
      <c r="F19" s="287"/>
      <c r="G19" s="109"/>
      <c r="H19" s="287"/>
      <c r="I19" s="109"/>
      <c r="J19" s="286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5"/>
      <c r="C20" s="109"/>
      <c r="D20" s="287"/>
      <c r="E20" s="109"/>
      <c r="F20" s="287"/>
      <c r="G20" s="109"/>
      <c r="H20" s="287"/>
      <c r="I20" s="109"/>
      <c r="J20" s="286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04">
        <f>O10</f>
        <v>6285</v>
      </c>
      <c r="D21" s="106">
        <f aca="true" t="shared" si="4" ref="D21:J21">P10</f>
        <v>46058</v>
      </c>
      <c r="E21" s="104">
        <f t="shared" si="4"/>
        <v>294018</v>
      </c>
      <c r="F21" s="106">
        <f t="shared" si="4"/>
        <v>418584</v>
      </c>
      <c r="G21" s="104">
        <f t="shared" si="4"/>
        <v>2059</v>
      </c>
      <c r="H21" s="106">
        <f t="shared" si="4"/>
        <v>960</v>
      </c>
      <c r="I21" s="104">
        <f t="shared" si="4"/>
        <v>296077</v>
      </c>
      <c r="J21" s="105">
        <f t="shared" si="4"/>
        <v>419544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6"/>
      <c r="B22" s="31"/>
      <c r="C22" s="104"/>
      <c r="D22" s="106"/>
      <c r="E22" s="104"/>
      <c r="F22" s="106"/>
      <c r="G22" s="104"/>
      <c r="H22" s="106"/>
      <c r="I22" s="104"/>
      <c r="J22" s="105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04">
        <f>O11</f>
        <v>2416329</v>
      </c>
      <c r="D23" s="106">
        <f aca="true" t="shared" si="5" ref="D23:J23">P11</f>
        <v>2000420</v>
      </c>
      <c r="E23" s="104">
        <f t="shared" si="5"/>
        <v>5669388</v>
      </c>
      <c r="F23" s="106">
        <f t="shared" si="5"/>
        <v>5161761</v>
      </c>
      <c r="G23" s="104">
        <f t="shared" si="5"/>
        <v>3183856</v>
      </c>
      <c r="H23" s="106">
        <f t="shared" si="5"/>
        <v>2133902</v>
      </c>
      <c r="I23" s="104">
        <f t="shared" si="5"/>
        <v>8853244</v>
      </c>
      <c r="J23" s="105">
        <f t="shared" si="5"/>
        <v>7295663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5"/>
      <c r="C24" s="109"/>
      <c r="D24" s="287"/>
      <c r="E24" s="109"/>
      <c r="F24" s="287"/>
      <c r="G24" s="109"/>
      <c r="H24" s="287"/>
      <c r="I24" s="109"/>
      <c r="J24" s="286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04">
        <f>O12</f>
        <v>3151168</v>
      </c>
      <c r="D25" s="106">
        <f aca="true" t="shared" si="6" ref="D25:J25">P12</f>
        <v>2342432</v>
      </c>
      <c r="E25" s="104">
        <f t="shared" si="6"/>
        <v>8278388</v>
      </c>
      <c r="F25" s="106">
        <f t="shared" si="6"/>
        <v>8281501</v>
      </c>
      <c r="G25" s="104">
        <f t="shared" si="6"/>
        <v>158046</v>
      </c>
      <c r="H25" s="106">
        <f t="shared" si="6"/>
        <v>234005</v>
      </c>
      <c r="I25" s="104">
        <f t="shared" si="6"/>
        <v>8436434</v>
      </c>
      <c r="J25" s="105">
        <f t="shared" si="6"/>
        <v>8515506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09"/>
      <c r="D26" s="287"/>
      <c r="E26" s="109"/>
      <c r="F26" s="287"/>
      <c r="G26" s="109"/>
      <c r="H26" s="287"/>
      <c r="I26" s="109"/>
      <c r="J26" s="286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09"/>
      <c r="D27" s="287"/>
      <c r="E27" s="109"/>
      <c r="F27" s="287"/>
      <c r="G27" s="109"/>
      <c r="H27" s="287"/>
      <c r="I27" s="109"/>
      <c r="J27" s="286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04">
        <f>O13</f>
        <v>600533</v>
      </c>
      <c r="D28" s="106">
        <f aca="true" t="shared" si="7" ref="D28:J28">P13</f>
        <v>619129</v>
      </c>
      <c r="E28" s="104">
        <f t="shared" si="7"/>
        <v>46422</v>
      </c>
      <c r="F28" s="106">
        <f t="shared" si="7"/>
        <v>378110</v>
      </c>
      <c r="G28" s="104">
        <f t="shared" si="7"/>
        <v>386674</v>
      </c>
      <c r="H28" s="106">
        <f t="shared" si="7"/>
        <v>117631</v>
      </c>
      <c r="I28" s="104">
        <f t="shared" si="7"/>
        <v>433096</v>
      </c>
      <c r="J28" s="105">
        <f t="shared" si="7"/>
        <v>495741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04"/>
      <c r="D29" s="106"/>
      <c r="E29" s="104"/>
      <c r="F29" s="106"/>
      <c r="G29" s="104"/>
      <c r="H29" s="106"/>
      <c r="I29" s="104"/>
      <c r="J29" s="105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08">
        <f>O14</f>
        <v>1023194</v>
      </c>
      <c r="D30" s="110">
        <f aca="true" t="shared" si="8" ref="D30:J30">P14</f>
        <v>1275027</v>
      </c>
      <c r="E30" s="108">
        <f t="shared" si="8"/>
        <v>3403700</v>
      </c>
      <c r="F30" s="110">
        <f t="shared" si="8"/>
        <v>3052379</v>
      </c>
      <c r="G30" s="108">
        <f t="shared" si="8"/>
        <v>467700</v>
      </c>
      <c r="H30" s="110">
        <f t="shared" si="8"/>
        <v>427835</v>
      </c>
      <c r="I30" s="108">
        <f t="shared" si="8"/>
        <v>3871400</v>
      </c>
      <c r="J30" s="107">
        <f t="shared" si="8"/>
        <v>3480214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09"/>
      <c r="D31" s="287"/>
      <c r="E31" s="109"/>
      <c r="F31" s="287"/>
      <c r="G31" s="109"/>
      <c r="H31" s="287"/>
      <c r="I31" s="109"/>
      <c r="J31" s="286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08"/>
      <c r="D32" s="110"/>
      <c r="E32" s="108"/>
      <c r="F32" s="110"/>
      <c r="G32" s="108"/>
      <c r="H32" s="110"/>
      <c r="I32" s="108"/>
      <c r="J32" s="107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8"/>
      <c r="B33" s="31" t="s">
        <v>22</v>
      </c>
      <c r="C33" s="108">
        <f>O15</f>
        <v>72624</v>
      </c>
      <c r="D33" s="110">
        <f aca="true" t="shared" si="9" ref="D33:J33">P15</f>
        <v>11684</v>
      </c>
      <c r="E33" s="108">
        <f t="shared" si="9"/>
        <v>129150</v>
      </c>
      <c r="F33" s="110">
        <f t="shared" si="9"/>
        <v>46090</v>
      </c>
      <c r="G33" s="108">
        <f t="shared" si="9"/>
        <v>0</v>
      </c>
      <c r="H33" s="110">
        <f t="shared" si="9"/>
        <v>22400</v>
      </c>
      <c r="I33" s="108">
        <f t="shared" si="9"/>
        <v>129150</v>
      </c>
      <c r="J33" s="107">
        <f t="shared" si="9"/>
        <v>68490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6"/>
      <c r="B34" s="31" t="s">
        <v>23</v>
      </c>
      <c r="C34" s="108"/>
      <c r="D34" s="107"/>
      <c r="E34" s="110"/>
      <c r="F34" s="107"/>
      <c r="G34" s="110"/>
      <c r="H34" s="107"/>
      <c r="I34" s="110"/>
      <c r="J34" s="107"/>
      <c r="K34" s="1"/>
      <c r="L34" s="27"/>
      <c r="M34" s="27"/>
      <c r="N34" s="27"/>
      <c r="O34" s="27"/>
      <c r="P34" s="27"/>
      <c r="Q34" s="27"/>
      <c r="R34" s="27"/>
      <c r="S34" s="27"/>
    </row>
    <row r="35" spans="1:18" ht="15">
      <c r="A35" s="46"/>
      <c r="B35" s="49"/>
      <c r="C35" s="108"/>
      <c r="D35" s="107"/>
      <c r="E35" s="110"/>
      <c r="F35" s="111"/>
      <c r="G35" s="110"/>
      <c r="H35" s="111"/>
      <c r="I35" s="110"/>
      <c r="J35" s="107"/>
      <c r="K35" s="1"/>
      <c r="L35" s="1"/>
      <c r="M35" s="27"/>
      <c r="N35" s="27"/>
      <c r="O35" s="27"/>
      <c r="P35" s="27"/>
      <c r="Q35" s="4"/>
      <c r="R35" s="4"/>
    </row>
    <row r="36" spans="1:18" ht="24.95" customHeight="1" thickBot="1">
      <c r="A36" s="46"/>
      <c r="B36" s="51" t="s">
        <v>51</v>
      </c>
      <c r="C36" s="112">
        <f aca="true" t="shared" si="10" ref="C36:J36">SUM(C11:C33)</f>
        <v>29574643</v>
      </c>
      <c r="D36" s="113">
        <f t="shared" si="10"/>
        <v>45694602</v>
      </c>
      <c r="E36" s="113">
        <f t="shared" si="10"/>
        <v>23518183</v>
      </c>
      <c r="F36" s="114">
        <f t="shared" si="10"/>
        <v>25380032</v>
      </c>
      <c r="G36" s="115">
        <f t="shared" si="10"/>
        <v>5478409</v>
      </c>
      <c r="H36" s="114">
        <f t="shared" si="10"/>
        <v>3317936</v>
      </c>
      <c r="I36" s="115">
        <f t="shared" si="10"/>
        <v>28996592</v>
      </c>
      <c r="J36" s="113">
        <f t="shared" si="10"/>
        <v>28697968</v>
      </c>
      <c r="K36" s="1"/>
      <c r="L36" s="1"/>
      <c r="M36" s="27"/>
      <c r="N36" s="27"/>
      <c r="O36" s="27"/>
      <c r="P36" s="27"/>
      <c r="Q36" s="4"/>
      <c r="R36" s="4"/>
    </row>
    <row r="37" spans="1:18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16">
        <f>(C36-I36)/1000000</f>
        <v>0.578051</v>
      </c>
      <c r="D38" s="116">
        <f>(D36-J36)/1000000</f>
        <v>16.996634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8" t="s">
        <v>26</v>
      </c>
      <c r="C39" s="116">
        <f>(C36-D36)/1000000</f>
        <v>-16.119959</v>
      </c>
      <c r="D39" s="1"/>
      <c r="E39" s="116">
        <f>(E36-F36)/1000000</f>
        <v>-1.861849</v>
      </c>
      <c r="F39" s="1"/>
      <c r="G39" s="116">
        <f>(G36-H36)/1000000</f>
        <v>2.160473</v>
      </c>
      <c r="H39" s="1"/>
      <c r="I39" s="116">
        <f>(I36-J36)/1000000</f>
        <v>0.298624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9" t="s">
        <v>27</v>
      </c>
      <c r="C40" s="60">
        <f>-1+(C36/D36)</f>
        <v>-0.35277600185684954</v>
      </c>
      <c r="D40" s="1"/>
      <c r="E40" s="60">
        <f>-1+(E36/F36)</f>
        <v>-0.07335881215594997</v>
      </c>
      <c r="F40" s="1"/>
      <c r="G40" s="60">
        <f>-1+(G36/H36)</f>
        <v>0.6511496906510554</v>
      </c>
      <c r="H40" s="1"/>
      <c r="I40" s="60">
        <f>-1+(I36/J36)</f>
        <v>0.010405754163500314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82" r:id="rId1"/>
  <headerFooter alignWithMargins="0">
    <oddHeader>&amp;C&amp;"Book Antiqua,Regular"-12-</oddHeader>
  </headerFooter>
  <ignoredErrors>
    <ignoredError sqref="D9 F9 H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workbookViewId="0" topLeftCell="B1">
      <selection activeCell="M5" sqref="M5:V15"/>
    </sheetView>
  </sheetViews>
  <sheetFormatPr defaultColWidth="9.140625" defaultRowHeight="12.75"/>
  <cols>
    <col min="1" max="1" width="4.140625" style="5" customWidth="1"/>
    <col min="2" max="2" width="46.57421875" style="5" customWidth="1"/>
    <col min="3" max="3" width="13.8515625" style="5" customWidth="1"/>
    <col min="4" max="4" width="14.28125" style="5" customWidth="1"/>
    <col min="5" max="6" width="14.57421875" style="5" customWidth="1"/>
    <col min="7" max="7" width="13.00390625" style="5" customWidth="1"/>
    <col min="8" max="8" width="13.421875" style="5" customWidth="1"/>
    <col min="9" max="9" width="14.421875" style="5" customWidth="1"/>
    <col min="10" max="10" width="13.71093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59" t="s">
        <v>147</v>
      </c>
      <c r="C1" s="359"/>
      <c r="D1" s="359"/>
      <c r="E1" s="359"/>
      <c r="F1" s="359"/>
      <c r="G1" s="359"/>
      <c r="H1" s="359"/>
      <c r="I1" s="359"/>
      <c r="J1" s="359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59" t="str">
        <f>"JANUARY - "&amp;UPPER('Table 1'!$M$1)&amp;" "&amp;'Table 1'!$N$1&amp;" WITH THE CORRESPONDING PERIOD OF "&amp;'Table 1'!$O$1</f>
        <v>JANUARY - MAY  2020 WITH THE CORRESPONDING PERIOD OF 2019</v>
      </c>
      <c r="C2" s="359"/>
      <c r="D2" s="359"/>
      <c r="E2" s="359"/>
      <c r="F2" s="359"/>
      <c r="G2" s="359"/>
      <c r="H2" s="359"/>
      <c r="I2" s="359"/>
      <c r="J2" s="359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64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7"/>
      <c r="N4" s="4"/>
      <c r="O4" s="4"/>
      <c r="P4" s="4"/>
      <c r="Q4" s="4"/>
      <c r="R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8" t="s">
        <v>155</v>
      </c>
      <c r="N5" s="338" t="s">
        <v>156</v>
      </c>
      <c r="O5" s="338" t="s">
        <v>157</v>
      </c>
      <c r="P5" s="338" t="s">
        <v>158</v>
      </c>
      <c r="Q5" s="338" t="s">
        <v>159</v>
      </c>
      <c r="R5" s="338" t="s">
        <v>160</v>
      </c>
      <c r="S5" s="338" t="s">
        <v>161</v>
      </c>
      <c r="T5" s="338" t="s">
        <v>162</v>
      </c>
      <c r="U5" s="338" t="s">
        <v>163</v>
      </c>
      <c r="V5" s="338" t="s">
        <v>164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9" t="s">
        <v>187</v>
      </c>
      <c r="N6" s="339" t="s">
        <v>188</v>
      </c>
      <c r="O6" s="340">
        <v>49902381</v>
      </c>
      <c r="P6" s="340">
        <v>47190884</v>
      </c>
      <c r="Q6" s="340">
        <v>24280760</v>
      </c>
      <c r="R6" s="340">
        <v>27011015</v>
      </c>
      <c r="S6" s="340">
        <v>1576574</v>
      </c>
      <c r="T6" s="340">
        <v>280862</v>
      </c>
      <c r="U6" s="340">
        <v>25857334</v>
      </c>
      <c r="V6" s="340">
        <v>27291877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39" t="s">
        <v>189</v>
      </c>
      <c r="N7" s="339" t="s">
        <v>190</v>
      </c>
      <c r="O7" s="340">
        <v>16828967</v>
      </c>
      <c r="P7" s="340">
        <v>16327696</v>
      </c>
      <c r="Q7" s="340">
        <v>3031019</v>
      </c>
      <c r="R7" s="340">
        <v>4277119</v>
      </c>
      <c r="S7" s="340">
        <v>237570</v>
      </c>
      <c r="T7" s="340">
        <v>2179336</v>
      </c>
      <c r="U7" s="340">
        <v>3268589</v>
      </c>
      <c r="V7" s="340">
        <v>6456455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9" t="s">
        <v>191</v>
      </c>
      <c r="N8" s="339" t="s">
        <v>192</v>
      </c>
      <c r="O8" s="340">
        <v>1766450</v>
      </c>
      <c r="P8" s="340">
        <v>2452782</v>
      </c>
      <c r="Q8" s="340">
        <v>234284</v>
      </c>
      <c r="R8" s="340">
        <v>320813</v>
      </c>
      <c r="S8" s="340">
        <v>4354</v>
      </c>
      <c r="T8" s="340">
        <v>5831</v>
      </c>
      <c r="U8" s="340">
        <v>238638</v>
      </c>
      <c r="V8" s="340">
        <v>326644</v>
      </c>
    </row>
    <row r="9" spans="1:22" ht="15.75">
      <c r="A9" s="27"/>
      <c r="B9" s="319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39" t="s">
        <v>193</v>
      </c>
      <c r="N9" s="339" t="s">
        <v>194</v>
      </c>
      <c r="O9" s="340">
        <v>152095291</v>
      </c>
      <c r="P9" s="340">
        <v>141478435</v>
      </c>
      <c r="Q9" s="340">
        <v>8060879</v>
      </c>
      <c r="R9" s="340">
        <v>14727671</v>
      </c>
      <c r="S9" s="340">
        <v>717</v>
      </c>
      <c r="T9" s="340">
        <v>1613</v>
      </c>
      <c r="U9" s="340">
        <v>8061596</v>
      </c>
      <c r="V9" s="340">
        <v>14729284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9" t="s">
        <v>195</v>
      </c>
      <c r="N10" s="339" t="s">
        <v>196</v>
      </c>
      <c r="O10" s="340">
        <v>117718</v>
      </c>
      <c r="P10" s="340">
        <v>138409</v>
      </c>
      <c r="Q10" s="340">
        <v>1177105</v>
      </c>
      <c r="R10" s="340">
        <v>1484543</v>
      </c>
      <c r="S10" s="340">
        <v>2276</v>
      </c>
      <c r="T10" s="340">
        <v>3370</v>
      </c>
      <c r="U10" s="340">
        <v>1179381</v>
      </c>
      <c r="V10" s="340">
        <v>1487913</v>
      </c>
    </row>
    <row r="11" spans="1:22" ht="15.75">
      <c r="A11" s="30"/>
      <c r="B11" s="31" t="s">
        <v>9</v>
      </c>
      <c r="C11" s="117">
        <f>O6</f>
        <v>49902381</v>
      </c>
      <c r="D11" s="119">
        <f aca="true" t="shared" si="0" ref="D11:J11">P6</f>
        <v>47190884</v>
      </c>
      <c r="E11" s="117">
        <f t="shared" si="0"/>
        <v>24280760</v>
      </c>
      <c r="F11" s="119">
        <f t="shared" si="0"/>
        <v>27011015</v>
      </c>
      <c r="G11" s="117">
        <f t="shared" si="0"/>
        <v>1576574</v>
      </c>
      <c r="H11" s="119">
        <f t="shared" si="0"/>
        <v>280862</v>
      </c>
      <c r="I11" s="117">
        <f t="shared" si="0"/>
        <v>25857334</v>
      </c>
      <c r="J11" s="118">
        <f t="shared" si="0"/>
        <v>27291877</v>
      </c>
      <c r="K11" s="24"/>
      <c r="L11" s="35"/>
      <c r="M11" s="339" t="s">
        <v>197</v>
      </c>
      <c r="N11" s="339" t="s">
        <v>198</v>
      </c>
      <c r="O11" s="340">
        <v>10528337</v>
      </c>
      <c r="P11" s="340">
        <v>8863327</v>
      </c>
      <c r="Q11" s="340">
        <v>23120363</v>
      </c>
      <c r="R11" s="340">
        <v>27495068</v>
      </c>
      <c r="S11" s="340">
        <v>10091268</v>
      </c>
      <c r="T11" s="340">
        <v>9553165</v>
      </c>
      <c r="U11" s="340">
        <v>33211631</v>
      </c>
      <c r="V11" s="340">
        <v>37048233</v>
      </c>
    </row>
    <row r="12" spans="1:22" ht="15">
      <c r="A12" s="36"/>
      <c r="B12" s="31"/>
      <c r="C12" s="117"/>
      <c r="D12" s="119"/>
      <c r="E12" s="117"/>
      <c r="F12" s="119"/>
      <c r="G12" s="117"/>
      <c r="H12" s="119"/>
      <c r="I12" s="117"/>
      <c r="J12" s="118"/>
      <c r="K12" s="27"/>
      <c r="L12" s="27"/>
      <c r="M12" s="339" t="s">
        <v>199</v>
      </c>
      <c r="N12" s="339" t="s">
        <v>200</v>
      </c>
      <c r="O12" s="340">
        <v>13975928</v>
      </c>
      <c r="P12" s="340">
        <v>9509199</v>
      </c>
      <c r="Q12" s="340">
        <v>27649907</v>
      </c>
      <c r="R12" s="340">
        <v>38107450</v>
      </c>
      <c r="S12" s="340">
        <v>1041660</v>
      </c>
      <c r="T12" s="340">
        <v>1174248</v>
      </c>
      <c r="U12" s="340">
        <v>28691567</v>
      </c>
      <c r="V12" s="340">
        <v>39281698</v>
      </c>
    </row>
    <row r="13" spans="1:22" ht="15">
      <c r="A13" s="30"/>
      <c r="B13" s="31" t="s">
        <v>10</v>
      </c>
      <c r="C13" s="117">
        <f>O7</f>
        <v>16828967</v>
      </c>
      <c r="D13" s="119">
        <f aca="true" t="shared" si="1" ref="D13:J13">P7</f>
        <v>16327696</v>
      </c>
      <c r="E13" s="117">
        <f t="shared" si="1"/>
        <v>3031019</v>
      </c>
      <c r="F13" s="119">
        <f t="shared" si="1"/>
        <v>4277119</v>
      </c>
      <c r="G13" s="117">
        <f t="shared" si="1"/>
        <v>237570</v>
      </c>
      <c r="H13" s="119">
        <f t="shared" si="1"/>
        <v>2179336</v>
      </c>
      <c r="I13" s="117">
        <f t="shared" si="1"/>
        <v>3268589</v>
      </c>
      <c r="J13" s="118">
        <f t="shared" si="1"/>
        <v>6456455</v>
      </c>
      <c r="K13" s="27"/>
      <c r="L13" s="36"/>
      <c r="M13" s="339" t="s">
        <v>201</v>
      </c>
      <c r="N13" s="339" t="s">
        <v>202</v>
      </c>
      <c r="O13" s="340">
        <v>3335484</v>
      </c>
      <c r="P13" s="340">
        <v>2056960</v>
      </c>
      <c r="Q13" s="340">
        <v>809182</v>
      </c>
      <c r="R13" s="340">
        <v>2937243</v>
      </c>
      <c r="S13" s="340">
        <v>720392</v>
      </c>
      <c r="T13" s="340">
        <v>1333973</v>
      </c>
      <c r="U13" s="340">
        <v>1529574</v>
      </c>
      <c r="V13" s="340">
        <v>4271216</v>
      </c>
    </row>
    <row r="14" spans="1:22" ht="15">
      <c r="A14" s="36"/>
      <c r="B14" s="31"/>
      <c r="C14" s="117"/>
      <c r="D14" s="119"/>
      <c r="E14" s="117"/>
      <c r="F14" s="119"/>
      <c r="G14" s="117"/>
      <c r="H14" s="119"/>
      <c r="I14" s="117"/>
      <c r="J14" s="118"/>
      <c r="K14" s="30"/>
      <c r="L14" s="30"/>
      <c r="M14" s="339" t="s">
        <v>203</v>
      </c>
      <c r="N14" s="339" t="s">
        <v>204</v>
      </c>
      <c r="O14" s="340">
        <v>5137328</v>
      </c>
      <c r="P14" s="340">
        <v>4808875</v>
      </c>
      <c r="Q14" s="340">
        <v>12604412</v>
      </c>
      <c r="R14" s="340">
        <v>11918206</v>
      </c>
      <c r="S14" s="340">
        <v>1637357</v>
      </c>
      <c r="T14" s="340">
        <v>1982186</v>
      </c>
      <c r="U14" s="340">
        <v>14241769</v>
      </c>
      <c r="V14" s="340">
        <v>13900392</v>
      </c>
    </row>
    <row r="15" spans="1:22" ht="15">
      <c r="A15" s="30"/>
      <c r="B15" s="31" t="s">
        <v>11</v>
      </c>
      <c r="C15" s="117">
        <f>O8</f>
        <v>1766450</v>
      </c>
      <c r="D15" s="119">
        <f aca="true" t="shared" si="2" ref="D15:J15">P8</f>
        <v>2452782</v>
      </c>
      <c r="E15" s="117">
        <f t="shared" si="2"/>
        <v>234284</v>
      </c>
      <c r="F15" s="119">
        <f t="shared" si="2"/>
        <v>320813</v>
      </c>
      <c r="G15" s="117">
        <f t="shared" si="2"/>
        <v>4354</v>
      </c>
      <c r="H15" s="119">
        <f t="shared" si="2"/>
        <v>5831</v>
      </c>
      <c r="I15" s="117">
        <f t="shared" si="2"/>
        <v>238638</v>
      </c>
      <c r="J15" s="118">
        <f t="shared" si="2"/>
        <v>326644</v>
      </c>
      <c r="K15" s="36"/>
      <c r="L15" s="36"/>
      <c r="M15" s="339" t="s">
        <v>205</v>
      </c>
      <c r="N15" s="339" t="s">
        <v>206</v>
      </c>
      <c r="O15" s="340">
        <v>211588</v>
      </c>
      <c r="P15" s="340">
        <v>172477</v>
      </c>
      <c r="Q15" s="340">
        <v>295630</v>
      </c>
      <c r="R15" s="340">
        <v>344240</v>
      </c>
      <c r="S15" s="340">
        <v>125</v>
      </c>
      <c r="T15" s="340">
        <v>144400</v>
      </c>
      <c r="U15" s="340">
        <v>295755</v>
      </c>
      <c r="V15" s="340">
        <v>488640</v>
      </c>
    </row>
    <row r="16" spans="1:21" ht="15">
      <c r="A16" s="36"/>
      <c r="B16" s="31" t="s">
        <v>12</v>
      </c>
      <c r="C16" s="121"/>
      <c r="D16" s="123"/>
      <c r="E16" s="121"/>
      <c r="F16" s="123"/>
      <c r="G16" s="121"/>
      <c r="H16" s="123"/>
      <c r="I16" s="121"/>
      <c r="J16" s="120"/>
      <c r="K16" s="39"/>
      <c r="L16" s="39"/>
      <c r="M16" s="7"/>
      <c r="N16" s="7"/>
      <c r="O16" s="7"/>
      <c r="P16" s="7"/>
      <c r="Q16" s="7"/>
      <c r="R16" s="7"/>
      <c r="S16" s="7"/>
      <c r="T16" s="7"/>
      <c r="U16" s="7"/>
    </row>
    <row r="17" spans="1:19" ht="15">
      <c r="A17" s="36"/>
      <c r="B17" s="31"/>
      <c r="C17" s="121"/>
      <c r="D17" s="123"/>
      <c r="E17" s="121"/>
      <c r="F17" s="123"/>
      <c r="G17" s="121"/>
      <c r="H17" s="123"/>
      <c r="I17" s="121"/>
      <c r="J17" s="120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17">
        <f>O9</f>
        <v>152095291</v>
      </c>
      <c r="D18" s="119">
        <f aca="true" t="shared" si="3" ref="D18:J18">P9</f>
        <v>141478435</v>
      </c>
      <c r="E18" s="117">
        <f t="shared" si="3"/>
        <v>8060879</v>
      </c>
      <c r="F18" s="119">
        <f t="shared" si="3"/>
        <v>14727671</v>
      </c>
      <c r="G18" s="117">
        <f t="shared" si="3"/>
        <v>717</v>
      </c>
      <c r="H18" s="119">
        <f t="shared" si="3"/>
        <v>1613</v>
      </c>
      <c r="I18" s="117">
        <f t="shared" si="3"/>
        <v>8061596</v>
      </c>
      <c r="J18" s="118">
        <f t="shared" si="3"/>
        <v>14729284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14</v>
      </c>
      <c r="C19" s="122"/>
      <c r="D19" s="289"/>
      <c r="E19" s="122"/>
      <c r="F19" s="289"/>
      <c r="G19" s="122"/>
      <c r="H19" s="289"/>
      <c r="I19" s="122"/>
      <c r="J19" s="288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5"/>
      <c r="C20" s="122"/>
      <c r="D20" s="289"/>
      <c r="E20" s="122"/>
      <c r="F20" s="289"/>
      <c r="G20" s="122"/>
      <c r="H20" s="289"/>
      <c r="I20" s="122"/>
      <c r="J20" s="288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17">
        <f>O10</f>
        <v>117718</v>
      </c>
      <c r="D21" s="119">
        <f aca="true" t="shared" si="4" ref="D21:J21">P10</f>
        <v>138409</v>
      </c>
      <c r="E21" s="117">
        <f t="shared" si="4"/>
        <v>1177105</v>
      </c>
      <c r="F21" s="119">
        <f t="shared" si="4"/>
        <v>1484543</v>
      </c>
      <c r="G21" s="117">
        <f t="shared" si="4"/>
        <v>2276</v>
      </c>
      <c r="H21" s="119">
        <f t="shared" si="4"/>
        <v>3370</v>
      </c>
      <c r="I21" s="117">
        <f t="shared" si="4"/>
        <v>1179381</v>
      </c>
      <c r="J21" s="118">
        <f t="shared" si="4"/>
        <v>1487913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6"/>
      <c r="B22" s="31"/>
      <c r="C22" s="117"/>
      <c r="D22" s="119"/>
      <c r="E22" s="117"/>
      <c r="F22" s="119"/>
      <c r="G22" s="117"/>
      <c r="H22" s="119"/>
      <c r="I22" s="117"/>
      <c r="J22" s="118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17">
        <f>O11</f>
        <v>10528337</v>
      </c>
      <c r="D23" s="119">
        <f aca="true" t="shared" si="5" ref="D23:J23">P11</f>
        <v>8863327</v>
      </c>
      <c r="E23" s="117">
        <f t="shared" si="5"/>
        <v>23120363</v>
      </c>
      <c r="F23" s="119">
        <f t="shared" si="5"/>
        <v>27495068</v>
      </c>
      <c r="G23" s="117">
        <f t="shared" si="5"/>
        <v>10091268</v>
      </c>
      <c r="H23" s="119">
        <f t="shared" si="5"/>
        <v>9553165</v>
      </c>
      <c r="I23" s="117">
        <f t="shared" si="5"/>
        <v>33211631</v>
      </c>
      <c r="J23" s="118">
        <f t="shared" si="5"/>
        <v>37048233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5"/>
      <c r="C24" s="122"/>
      <c r="D24" s="289"/>
      <c r="E24" s="122"/>
      <c r="F24" s="289"/>
      <c r="G24" s="122"/>
      <c r="H24" s="289"/>
      <c r="I24" s="122"/>
      <c r="J24" s="288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17">
        <f>O12</f>
        <v>13975928</v>
      </c>
      <c r="D25" s="119">
        <f aca="true" t="shared" si="6" ref="D25:J25">P12</f>
        <v>9509199</v>
      </c>
      <c r="E25" s="117">
        <f t="shared" si="6"/>
        <v>27649907</v>
      </c>
      <c r="F25" s="119">
        <f t="shared" si="6"/>
        <v>38107450</v>
      </c>
      <c r="G25" s="117">
        <f t="shared" si="6"/>
        <v>1041660</v>
      </c>
      <c r="H25" s="119">
        <f t="shared" si="6"/>
        <v>1174248</v>
      </c>
      <c r="I25" s="117">
        <f t="shared" si="6"/>
        <v>28691567</v>
      </c>
      <c r="J25" s="118">
        <f t="shared" si="6"/>
        <v>39281698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22"/>
      <c r="D26" s="289"/>
      <c r="E26" s="122"/>
      <c r="F26" s="289"/>
      <c r="G26" s="122"/>
      <c r="H26" s="289"/>
      <c r="I26" s="122"/>
      <c r="J26" s="288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22"/>
      <c r="D27" s="289"/>
      <c r="E27" s="122"/>
      <c r="F27" s="289"/>
      <c r="G27" s="122"/>
      <c r="H27" s="289"/>
      <c r="I27" s="122"/>
      <c r="J27" s="288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17">
        <f>O13</f>
        <v>3335484</v>
      </c>
      <c r="D28" s="119">
        <f aca="true" t="shared" si="7" ref="D28:J28">P13</f>
        <v>2056960</v>
      </c>
      <c r="E28" s="117">
        <f t="shared" si="7"/>
        <v>809182</v>
      </c>
      <c r="F28" s="119">
        <f t="shared" si="7"/>
        <v>2937243</v>
      </c>
      <c r="G28" s="117">
        <f t="shared" si="7"/>
        <v>720392</v>
      </c>
      <c r="H28" s="119">
        <f t="shared" si="7"/>
        <v>1333973</v>
      </c>
      <c r="I28" s="117">
        <f t="shared" si="7"/>
        <v>1529574</v>
      </c>
      <c r="J28" s="118">
        <f t="shared" si="7"/>
        <v>4271216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17"/>
      <c r="D29" s="119"/>
      <c r="E29" s="117"/>
      <c r="F29" s="119"/>
      <c r="G29" s="117"/>
      <c r="H29" s="119"/>
      <c r="I29" s="117"/>
      <c r="J29" s="118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21">
        <f>O14</f>
        <v>5137328</v>
      </c>
      <c r="D30" s="123">
        <f aca="true" t="shared" si="8" ref="D30:J30">P14</f>
        <v>4808875</v>
      </c>
      <c r="E30" s="121">
        <f t="shared" si="8"/>
        <v>12604412</v>
      </c>
      <c r="F30" s="123">
        <f t="shared" si="8"/>
        <v>11918206</v>
      </c>
      <c r="G30" s="121">
        <f t="shared" si="8"/>
        <v>1637357</v>
      </c>
      <c r="H30" s="123">
        <f t="shared" si="8"/>
        <v>1982186</v>
      </c>
      <c r="I30" s="121">
        <f t="shared" si="8"/>
        <v>14241769</v>
      </c>
      <c r="J30" s="120">
        <f t="shared" si="8"/>
        <v>13900392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22"/>
      <c r="D31" s="289"/>
      <c r="E31" s="122"/>
      <c r="F31" s="289"/>
      <c r="G31" s="122"/>
      <c r="H31" s="289"/>
      <c r="I31" s="122"/>
      <c r="J31" s="288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21"/>
      <c r="D32" s="123"/>
      <c r="E32" s="121"/>
      <c r="F32" s="123"/>
      <c r="G32" s="121"/>
      <c r="H32" s="123"/>
      <c r="I32" s="121"/>
      <c r="J32" s="120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8"/>
      <c r="B33" s="31" t="s">
        <v>22</v>
      </c>
      <c r="C33" s="121">
        <f>O15</f>
        <v>211588</v>
      </c>
      <c r="D33" s="123">
        <f aca="true" t="shared" si="9" ref="D33:J33">P15</f>
        <v>172477</v>
      </c>
      <c r="E33" s="121">
        <f t="shared" si="9"/>
        <v>295630</v>
      </c>
      <c r="F33" s="123">
        <f t="shared" si="9"/>
        <v>344240</v>
      </c>
      <c r="G33" s="121">
        <f t="shared" si="9"/>
        <v>125</v>
      </c>
      <c r="H33" s="123">
        <f t="shared" si="9"/>
        <v>144400</v>
      </c>
      <c r="I33" s="121">
        <f t="shared" si="9"/>
        <v>295755</v>
      </c>
      <c r="J33" s="120">
        <f t="shared" si="9"/>
        <v>488640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6"/>
      <c r="B34" s="31" t="s">
        <v>23</v>
      </c>
      <c r="C34" s="121"/>
      <c r="D34" s="120"/>
      <c r="E34" s="123"/>
      <c r="F34" s="120"/>
      <c r="G34" s="123"/>
      <c r="H34" s="120"/>
      <c r="I34" s="123"/>
      <c r="J34" s="120"/>
      <c r="K34" s="1"/>
      <c r="L34" s="27"/>
      <c r="M34" s="27"/>
      <c r="N34" s="27"/>
      <c r="O34" s="27"/>
      <c r="P34" s="27"/>
      <c r="Q34" s="27"/>
      <c r="R34" s="27"/>
      <c r="S34" s="27"/>
    </row>
    <row r="35" spans="1:19" ht="15">
      <c r="A35" s="46"/>
      <c r="B35" s="49"/>
      <c r="C35" s="121"/>
      <c r="D35" s="120"/>
      <c r="E35" s="123"/>
      <c r="F35" s="124"/>
      <c r="G35" s="123"/>
      <c r="H35" s="124"/>
      <c r="I35" s="123"/>
      <c r="J35" s="120"/>
      <c r="K35" s="1"/>
      <c r="L35" s="27"/>
      <c r="M35" s="27"/>
      <c r="N35" s="27"/>
      <c r="O35" s="27"/>
      <c r="P35" s="27"/>
      <c r="Q35" s="27"/>
      <c r="R35" s="27"/>
      <c r="S35" s="27"/>
    </row>
    <row r="36" spans="1:19" ht="24.95" customHeight="1" thickBot="1">
      <c r="A36" s="46"/>
      <c r="B36" s="51" t="s">
        <v>51</v>
      </c>
      <c r="C36" s="125">
        <f aca="true" t="shared" si="10" ref="C36:J36">SUM(C11:C33)</f>
        <v>253899472</v>
      </c>
      <c r="D36" s="126">
        <f t="shared" si="10"/>
        <v>232999044</v>
      </c>
      <c r="E36" s="126">
        <f t="shared" si="10"/>
        <v>101263541</v>
      </c>
      <c r="F36" s="127">
        <f t="shared" si="10"/>
        <v>128623368</v>
      </c>
      <c r="G36" s="128">
        <f t="shared" si="10"/>
        <v>15312293</v>
      </c>
      <c r="H36" s="127">
        <f t="shared" si="10"/>
        <v>16658984</v>
      </c>
      <c r="I36" s="128">
        <f t="shared" si="10"/>
        <v>116575834</v>
      </c>
      <c r="J36" s="126">
        <f t="shared" si="10"/>
        <v>145282352</v>
      </c>
      <c r="K36" s="1"/>
      <c r="L36" s="27"/>
      <c r="M36" s="27"/>
      <c r="N36" s="27"/>
      <c r="O36" s="27"/>
      <c r="P36" s="27"/>
      <c r="Q36" s="27"/>
      <c r="R36" s="27"/>
      <c r="S36" s="27"/>
    </row>
    <row r="37" spans="1:18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29">
        <f>(C36-I36)/1000000</f>
        <v>137.323638</v>
      </c>
      <c r="D38" s="129">
        <f>(D36-J36)/1000000</f>
        <v>87.716692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8" t="s">
        <v>26</v>
      </c>
      <c r="C39" s="129">
        <f>(C36-D36)/1000000</f>
        <v>20.900428</v>
      </c>
      <c r="D39" s="1"/>
      <c r="E39" s="129">
        <f>(E36-F36)/1000000</f>
        <v>-27.359827</v>
      </c>
      <c r="F39" s="1"/>
      <c r="G39" s="129">
        <f>(G36-H36)/1000000</f>
        <v>-1.346691</v>
      </c>
      <c r="H39" s="1"/>
      <c r="I39" s="129">
        <f>(I36-J36)/1000000</f>
        <v>-28.706518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9" t="s">
        <v>27</v>
      </c>
      <c r="C40" s="60">
        <f>-1+(C36/D36)</f>
        <v>0.08970177577209282</v>
      </c>
      <c r="D40" s="1"/>
      <c r="E40" s="60">
        <f>-1+(E36/F36)</f>
        <v>-0.21271272417621656</v>
      </c>
      <c r="F40" s="1"/>
      <c r="G40" s="60">
        <f>-1+(G36/H36)</f>
        <v>-0.08083872341794673</v>
      </c>
      <c r="H40" s="1"/>
      <c r="I40" s="60">
        <f>-1+(I36/J36)</f>
        <v>-0.19759122567068577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76" r:id="rId1"/>
  <headerFooter alignWithMargins="0">
    <oddHeader>&amp;C&amp;"Book Antiqua,Regular"-13-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workbookViewId="0" topLeftCell="A20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2.421875" style="5" customWidth="1"/>
    <col min="4" max="4" width="12.8515625" style="5" customWidth="1"/>
    <col min="5" max="5" width="12.57421875" style="5" customWidth="1"/>
    <col min="6" max="6" width="12.8515625" style="5" customWidth="1"/>
    <col min="7" max="7" width="12.00390625" style="5" customWidth="1"/>
    <col min="8" max="8" width="11.57421875" style="5" customWidth="1"/>
    <col min="9" max="10" width="12.7109375" style="5" customWidth="1"/>
    <col min="11" max="13" width="9.140625" style="5" customWidth="1"/>
    <col min="14" max="14" width="18.140625" style="5" customWidth="1"/>
    <col min="15" max="16384" width="9.140625" style="5" customWidth="1"/>
  </cols>
  <sheetData>
    <row r="2" spans="3:4" ht="15">
      <c r="C2" s="202"/>
      <c r="D2" s="202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4"/>
    </row>
    <row r="5" spans="2:22" ht="15">
      <c r="B5" s="2" t="s">
        <v>65</v>
      </c>
      <c r="C5" s="3"/>
      <c r="D5" s="3"/>
      <c r="E5" s="3"/>
      <c r="F5" s="3"/>
      <c r="G5" s="3"/>
      <c r="H5" s="3"/>
      <c r="I5" s="3"/>
      <c r="J5" s="3"/>
      <c r="M5" s="338" t="s">
        <v>177</v>
      </c>
      <c r="N5" s="338" t="s">
        <v>179</v>
      </c>
      <c r="O5" s="338" t="s">
        <v>157</v>
      </c>
      <c r="P5" s="338" t="s">
        <v>158</v>
      </c>
      <c r="Q5" s="338" t="s">
        <v>159</v>
      </c>
      <c r="R5" s="338" t="s">
        <v>160</v>
      </c>
      <c r="S5" s="338" t="s">
        <v>161</v>
      </c>
      <c r="T5" s="338" t="s">
        <v>162</v>
      </c>
      <c r="U5" s="338" t="s">
        <v>163</v>
      </c>
      <c r="V5" s="338" t="s">
        <v>164</v>
      </c>
    </row>
    <row r="6" spans="1:22" ht="14.25" customHeight="1">
      <c r="A6" s="3"/>
      <c r="B6" s="359" t="s">
        <v>85</v>
      </c>
      <c r="C6" s="359"/>
      <c r="D6" s="359"/>
      <c r="E6" s="359"/>
      <c r="F6" s="359"/>
      <c r="G6" s="359"/>
      <c r="H6" s="359"/>
      <c r="I6" s="359"/>
      <c r="J6" s="359"/>
      <c r="M6" s="339" t="s">
        <v>226</v>
      </c>
      <c r="N6" s="339" t="s">
        <v>66</v>
      </c>
      <c r="O6" s="340">
        <v>8897</v>
      </c>
      <c r="P6" s="340">
        <v>5006</v>
      </c>
      <c r="Q6" s="340">
        <v>3405647</v>
      </c>
      <c r="R6" s="340">
        <v>2018346</v>
      </c>
      <c r="S6" s="340">
        <v>510591</v>
      </c>
      <c r="T6" s="340">
        <v>496779</v>
      </c>
      <c r="U6" s="340">
        <v>3916238</v>
      </c>
      <c r="V6" s="340">
        <v>2515125</v>
      </c>
    </row>
    <row r="7" spans="1:22" ht="14.25" customHeight="1">
      <c r="A7" s="3"/>
      <c r="B7" s="359" t="str">
        <f>UPPER('Table 1'!$M$1)&amp;" "&amp;'Table 1'!$N$1&amp;" WITH THE CORRESPONDING MONTH OF "&amp;'Table 1'!$O$1</f>
        <v>MAY  2020 WITH THE CORRESPONDING MONTH OF 2019</v>
      </c>
      <c r="C7" s="359"/>
      <c r="D7" s="359"/>
      <c r="E7" s="359"/>
      <c r="F7" s="359"/>
      <c r="G7" s="359"/>
      <c r="H7" s="359"/>
      <c r="I7" s="359"/>
      <c r="J7" s="359"/>
      <c r="M7" s="339" t="s">
        <v>227</v>
      </c>
      <c r="N7" s="339" t="s">
        <v>67</v>
      </c>
      <c r="O7" s="340">
        <v>365744</v>
      </c>
      <c r="P7" s="340">
        <v>775974</v>
      </c>
      <c r="Q7" s="340">
        <v>66328</v>
      </c>
      <c r="R7" s="340">
        <v>289308</v>
      </c>
      <c r="S7" s="340">
        <v>16400</v>
      </c>
      <c r="T7" s="340">
        <v>65996</v>
      </c>
      <c r="U7" s="340">
        <v>82728</v>
      </c>
      <c r="V7" s="340">
        <v>355304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39" t="s">
        <v>228</v>
      </c>
      <c r="N8" s="339" t="s">
        <v>68</v>
      </c>
      <c r="O8" s="340">
        <v>85950</v>
      </c>
      <c r="P8" s="340">
        <v>5536</v>
      </c>
      <c r="Q8" s="340">
        <v>950436</v>
      </c>
      <c r="R8" s="340">
        <v>1390588</v>
      </c>
      <c r="S8" s="340">
        <v>97310</v>
      </c>
      <c r="T8" s="340">
        <v>243922</v>
      </c>
      <c r="U8" s="340">
        <v>1047746</v>
      </c>
      <c r="V8" s="340">
        <v>1634510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39" t="s">
        <v>229</v>
      </c>
      <c r="N9" s="339" t="s">
        <v>69</v>
      </c>
      <c r="O9" s="340">
        <v>127777</v>
      </c>
      <c r="P9" s="340">
        <v>93375</v>
      </c>
      <c r="Q9" s="340">
        <v>751470</v>
      </c>
      <c r="R9" s="340">
        <v>1159257</v>
      </c>
      <c r="S9" s="340">
        <v>1969357</v>
      </c>
      <c r="T9" s="340">
        <v>658638</v>
      </c>
      <c r="U9" s="340">
        <v>2720827</v>
      </c>
      <c r="V9" s="340">
        <v>1817895</v>
      </c>
    </row>
    <row r="10" spans="1:22" ht="15.75" thickBot="1">
      <c r="A10" s="3"/>
      <c r="B10" s="75"/>
      <c r="C10" s="130" t="s">
        <v>70</v>
      </c>
      <c r="D10" s="15"/>
      <c r="E10" s="130"/>
      <c r="F10" s="131"/>
      <c r="G10" s="131" t="s">
        <v>71</v>
      </c>
      <c r="H10" s="132"/>
      <c r="I10" s="132"/>
      <c r="J10" s="15"/>
      <c r="M10" s="339" t="s">
        <v>230</v>
      </c>
      <c r="N10" s="339" t="s">
        <v>72</v>
      </c>
      <c r="O10" s="340">
        <v>1102376</v>
      </c>
      <c r="P10" s="340">
        <v>1317049</v>
      </c>
      <c r="Q10" s="340">
        <v>4874570</v>
      </c>
      <c r="R10" s="340">
        <v>6442038</v>
      </c>
      <c r="S10" s="340">
        <v>330607</v>
      </c>
      <c r="T10" s="340">
        <v>36316</v>
      </c>
      <c r="U10" s="340">
        <v>5205177</v>
      </c>
      <c r="V10" s="340">
        <v>6478354</v>
      </c>
    </row>
    <row r="11" spans="1:22" ht="15.75" thickTop="1">
      <c r="A11" s="3"/>
      <c r="B11" s="133" t="s">
        <v>34</v>
      </c>
      <c r="C11" s="22"/>
      <c r="D11" s="81"/>
      <c r="E11" s="22" t="s">
        <v>73</v>
      </c>
      <c r="F11" s="81"/>
      <c r="G11" s="22" t="s">
        <v>7</v>
      </c>
      <c r="H11" s="134"/>
      <c r="I11" s="22" t="s">
        <v>37</v>
      </c>
      <c r="J11" s="81"/>
      <c r="M11" s="339" t="s">
        <v>231</v>
      </c>
      <c r="N11" s="339" t="s">
        <v>74</v>
      </c>
      <c r="O11" s="340">
        <v>0</v>
      </c>
      <c r="P11" s="340">
        <v>15944</v>
      </c>
      <c r="Q11" s="340">
        <v>150433</v>
      </c>
      <c r="R11" s="340">
        <v>168891</v>
      </c>
      <c r="S11" s="340">
        <v>194695</v>
      </c>
      <c r="T11" s="340">
        <v>0</v>
      </c>
      <c r="U11" s="340">
        <v>345128</v>
      </c>
      <c r="V11" s="340">
        <v>168891</v>
      </c>
    </row>
    <row r="12" spans="1:22" ht="15">
      <c r="A12" s="3"/>
      <c r="B12" s="84"/>
      <c r="C12" s="85" t="str">
        <f>'Table 1'!$N$1&amp;"*"</f>
        <v>2020*</v>
      </c>
      <c r="D12" s="86">
        <f>'Table 1'!$O$1</f>
        <v>2019</v>
      </c>
      <c r="E12" s="85" t="str">
        <f>'Table 1'!$N$1&amp;"*"</f>
        <v>2020*</v>
      </c>
      <c r="F12" s="86">
        <f>'Table 1'!$O$1</f>
        <v>2019</v>
      </c>
      <c r="G12" s="85" t="str">
        <f>'Table 1'!$N$1&amp;"*"</f>
        <v>2020*</v>
      </c>
      <c r="H12" s="86">
        <f>'Table 1'!$O$1</f>
        <v>2019</v>
      </c>
      <c r="I12" s="85" t="str">
        <f>'Table 1'!$N$1&amp;"*"</f>
        <v>2020*</v>
      </c>
      <c r="J12" s="86">
        <f>'Table 1'!$O$1</f>
        <v>2019</v>
      </c>
      <c r="M12" s="339" t="s">
        <v>232</v>
      </c>
      <c r="N12" s="339" t="s">
        <v>75</v>
      </c>
      <c r="O12" s="340">
        <v>1855749</v>
      </c>
      <c r="P12" s="340">
        <v>2695637</v>
      </c>
      <c r="Q12" s="340">
        <v>3399849</v>
      </c>
      <c r="R12" s="340">
        <v>2955285</v>
      </c>
      <c r="S12" s="340">
        <v>37630</v>
      </c>
      <c r="T12" s="340">
        <v>179985</v>
      </c>
      <c r="U12" s="340">
        <v>3437479</v>
      </c>
      <c r="V12" s="340">
        <v>3135270</v>
      </c>
    </row>
    <row r="13" spans="1:22" ht="15">
      <c r="A13" s="3"/>
      <c r="B13" s="87"/>
      <c r="C13" s="3"/>
      <c r="D13" s="26"/>
      <c r="E13" s="3"/>
      <c r="F13" s="26"/>
      <c r="G13" s="3"/>
      <c r="H13" s="26"/>
      <c r="I13" s="3"/>
      <c r="J13" s="26"/>
      <c r="M13" s="339" t="s">
        <v>233</v>
      </c>
      <c r="N13" s="339" t="s">
        <v>234</v>
      </c>
      <c r="O13" s="340">
        <v>491</v>
      </c>
      <c r="P13" s="340">
        <v>992</v>
      </c>
      <c r="Q13" s="340">
        <v>584161</v>
      </c>
      <c r="R13" s="340">
        <v>1431762</v>
      </c>
      <c r="S13" s="340">
        <v>203121</v>
      </c>
      <c r="T13" s="340">
        <v>140609</v>
      </c>
      <c r="U13" s="340">
        <v>787282</v>
      </c>
      <c r="V13" s="340">
        <v>1572371</v>
      </c>
    </row>
    <row r="14" spans="1:22" ht="15">
      <c r="A14" s="3"/>
      <c r="B14" s="135" t="s">
        <v>66</v>
      </c>
      <c r="C14" s="136">
        <f>O6</f>
        <v>8897</v>
      </c>
      <c r="D14" s="137">
        <f aca="true" t="shared" si="0" ref="D14:J14">P6</f>
        <v>5006</v>
      </c>
      <c r="E14" s="136">
        <f t="shared" si="0"/>
        <v>3405647</v>
      </c>
      <c r="F14" s="137">
        <f t="shared" si="0"/>
        <v>2018346</v>
      </c>
      <c r="G14" s="136">
        <f t="shared" si="0"/>
        <v>510591</v>
      </c>
      <c r="H14" s="137">
        <f t="shared" si="0"/>
        <v>496779</v>
      </c>
      <c r="I14" s="136">
        <f t="shared" si="0"/>
        <v>3916238</v>
      </c>
      <c r="J14" s="137">
        <f t="shared" si="0"/>
        <v>2515125</v>
      </c>
      <c r="M14" s="339" t="s">
        <v>235</v>
      </c>
      <c r="N14" s="339" t="s">
        <v>76</v>
      </c>
      <c r="O14" s="340">
        <v>1075671</v>
      </c>
      <c r="P14" s="340">
        <v>540005</v>
      </c>
      <c r="Q14" s="340">
        <v>1730844</v>
      </c>
      <c r="R14" s="340">
        <v>2668114</v>
      </c>
      <c r="S14" s="340">
        <v>1118724</v>
      </c>
      <c r="T14" s="340">
        <v>816844</v>
      </c>
      <c r="U14" s="340">
        <v>2849568</v>
      </c>
      <c r="V14" s="340">
        <v>3484958</v>
      </c>
    </row>
    <row r="15" spans="1:22" ht="12" customHeight="1">
      <c r="A15" s="3"/>
      <c r="B15" s="135"/>
      <c r="C15" s="136"/>
      <c r="D15" s="137"/>
      <c r="E15" s="136"/>
      <c r="F15" s="137"/>
      <c r="G15" s="136"/>
      <c r="H15" s="137"/>
      <c r="I15" s="136"/>
      <c r="J15" s="137"/>
      <c r="M15" s="339" t="s">
        <v>236</v>
      </c>
      <c r="N15" s="339" t="s">
        <v>237</v>
      </c>
      <c r="O15" s="340">
        <v>0</v>
      </c>
      <c r="P15" s="340">
        <v>0</v>
      </c>
      <c r="Q15" s="340">
        <v>2323</v>
      </c>
      <c r="R15" s="340">
        <v>81742</v>
      </c>
      <c r="S15" s="340">
        <v>31323</v>
      </c>
      <c r="T15" s="340">
        <v>47386</v>
      </c>
      <c r="U15" s="340">
        <v>33646</v>
      </c>
      <c r="V15" s="340">
        <v>129128</v>
      </c>
    </row>
    <row r="16" spans="1:22" ht="15">
      <c r="A16" s="3"/>
      <c r="B16" s="135" t="s">
        <v>67</v>
      </c>
      <c r="C16" s="136">
        <f>O7</f>
        <v>365744</v>
      </c>
      <c r="D16" s="137">
        <f aca="true" t="shared" si="1" ref="D16:J16">P7</f>
        <v>775974</v>
      </c>
      <c r="E16" s="136">
        <f t="shared" si="1"/>
        <v>66328</v>
      </c>
      <c r="F16" s="137">
        <f t="shared" si="1"/>
        <v>289308</v>
      </c>
      <c r="G16" s="136">
        <f t="shared" si="1"/>
        <v>16400</v>
      </c>
      <c r="H16" s="137">
        <f t="shared" si="1"/>
        <v>65996</v>
      </c>
      <c r="I16" s="136">
        <f t="shared" si="1"/>
        <v>82728</v>
      </c>
      <c r="J16" s="137">
        <f t="shared" si="1"/>
        <v>355304</v>
      </c>
      <c r="M16" s="339" t="s">
        <v>238</v>
      </c>
      <c r="N16" s="339" t="s">
        <v>77</v>
      </c>
      <c r="O16" s="340">
        <v>477206</v>
      </c>
      <c r="P16" s="340">
        <v>961310</v>
      </c>
      <c r="Q16" s="340">
        <v>480684</v>
      </c>
      <c r="R16" s="340">
        <v>705614</v>
      </c>
      <c r="S16" s="340">
        <v>12582</v>
      </c>
      <c r="T16" s="340">
        <v>336</v>
      </c>
      <c r="U16" s="340">
        <v>493266</v>
      </c>
      <c r="V16" s="340">
        <v>705950</v>
      </c>
    </row>
    <row r="17" spans="1:22" ht="12" customHeight="1">
      <c r="A17" s="3"/>
      <c r="B17" s="135"/>
      <c r="C17" s="136"/>
      <c r="D17" s="137"/>
      <c r="E17" s="136"/>
      <c r="F17" s="137"/>
      <c r="G17" s="136"/>
      <c r="H17" s="137"/>
      <c r="I17" s="136"/>
      <c r="J17" s="137"/>
      <c r="M17" s="339" t="s">
        <v>239</v>
      </c>
      <c r="N17" s="339" t="s">
        <v>240</v>
      </c>
      <c r="O17" s="340">
        <v>23342332</v>
      </c>
      <c r="P17" s="340">
        <v>37990712</v>
      </c>
      <c r="Q17" s="340">
        <v>4776640</v>
      </c>
      <c r="R17" s="340">
        <v>4602495</v>
      </c>
      <c r="S17" s="340">
        <v>104546</v>
      </c>
      <c r="T17" s="340">
        <v>28259</v>
      </c>
      <c r="U17" s="340">
        <v>4881186</v>
      </c>
      <c r="V17" s="340">
        <v>4630754</v>
      </c>
    </row>
    <row r="18" spans="1:22" ht="15">
      <c r="A18" s="3"/>
      <c r="B18" s="135" t="s">
        <v>68</v>
      </c>
      <c r="C18" s="136">
        <f>O8</f>
        <v>85950</v>
      </c>
      <c r="D18" s="137">
        <f aca="true" t="shared" si="2" ref="D18:J18">P8</f>
        <v>5536</v>
      </c>
      <c r="E18" s="136">
        <f t="shared" si="2"/>
        <v>950436</v>
      </c>
      <c r="F18" s="137">
        <f t="shared" si="2"/>
        <v>1390588</v>
      </c>
      <c r="G18" s="136">
        <f t="shared" si="2"/>
        <v>97310</v>
      </c>
      <c r="H18" s="137">
        <f t="shared" si="2"/>
        <v>243922</v>
      </c>
      <c r="I18" s="136">
        <f t="shared" si="2"/>
        <v>1047746</v>
      </c>
      <c r="J18" s="137">
        <f t="shared" si="2"/>
        <v>1634510</v>
      </c>
      <c r="M18" s="339" t="s">
        <v>241</v>
      </c>
      <c r="N18" s="339" t="s">
        <v>242</v>
      </c>
      <c r="O18" s="340">
        <v>1132450</v>
      </c>
      <c r="P18" s="340">
        <v>1293062</v>
      </c>
      <c r="Q18" s="340">
        <v>2344798</v>
      </c>
      <c r="R18" s="340">
        <v>1466592</v>
      </c>
      <c r="S18" s="340">
        <v>851523</v>
      </c>
      <c r="T18" s="340">
        <v>602866</v>
      </c>
      <c r="U18" s="340">
        <v>3196321</v>
      </c>
      <c r="V18" s="340">
        <v>2069458</v>
      </c>
    </row>
    <row r="19" spans="1:10" ht="12" customHeight="1">
      <c r="A19" s="3"/>
      <c r="B19" s="135"/>
      <c r="C19" s="136"/>
      <c r="D19" s="137"/>
      <c r="E19" s="136"/>
      <c r="F19" s="137"/>
      <c r="G19" s="136"/>
      <c r="H19" s="137"/>
      <c r="I19" s="136"/>
      <c r="J19" s="137"/>
    </row>
    <row r="20" spans="1:10" ht="15">
      <c r="A20" s="3"/>
      <c r="B20" s="135" t="s">
        <v>69</v>
      </c>
      <c r="C20" s="136">
        <f>O9</f>
        <v>127777</v>
      </c>
      <c r="D20" s="137">
        <f aca="true" t="shared" si="3" ref="D20:J20">P9</f>
        <v>93375</v>
      </c>
      <c r="E20" s="136">
        <f t="shared" si="3"/>
        <v>751470</v>
      </c>
      <c r="F20" s="137">
        <f t="shared" si="3"/>
        <v>1159257</v>
      </c>
      <c r="G20" s="136">
        <f t="shared" si="3"/>
        <v>1969357</v>
      </c>
      <c r="H20" s="137">
        <f t="shared" si="3"/>
        <v>658638</v>
      </c>
      <c r="I20" s="136">
        <f t="shared" si="3"/>
        <v>2720827</v>
      </c>
      <c r="J20" s="137">
        <f t="shared" si="3"/>
        <v>1817895</v>
      </c>
    </row>
    <row r="21" spans="1:10" ht="12" customHeight="1">
      <c r="A21" s="3"/>
      <c r="B21" s="135"/>
      <c r="C21" s="136"/>
      <c r="D21" s="137"/>
      <c r="E21" s="136"/>
      <c r="F21" s="137"/>
      <c r="G21" s="136"/>
      <c r="H21" s="137"/>
      <c r="I21" s="136"/>
      <c r="J21" s="137"/>
    </row>
    <row r="22" spans="1:10" ht="15">
      <c r="A22" s="3"/>
      <c r="B22" s="135" t="s">
        <v>72</v>
      </c>
      <c r="C22" s="136">
        <f>O10</f>
        <v>1102376</v>
      </c>
      <c r="D22" s="137">
        <f aca="true" t="shared" si="4" ref="D22:J22">P10</f>
        <v>1317049</v>
      </c>
      <c r="E22" s="136">
        <f t="shared" si="4"/>
        <v>4874570</v>
      </c>
      <c r="F22" s="137">
        <f t="shared" si="4"/>
        <v>6442038</v>
      </c>
      <c r="G22" s="136">
        <f t="shared" si="4"/>
        <v>330607</v>
      </c>
      <c r="H22" s="137">
        <f t="shared" si="4"/>
        <v>36316</v>
      </c>
      <c r="I22" s="136">
        <f t="shared" si="4"/>
        <v>5205177</v>
      </c>
      <c r="J22" s="137">
        <f t="shared" si="4"/>
        <v>6478354</v>
      </c>
    </row>
    <row r="23" spans="1:10" ht="15">
      <c r="A23" s="3"/>
      <c r="B23" s="135"/>
      <c r="C23" s="136"/>
      <c r="D23" s="137"/>
      <c r="E23" s="136"/>
      <c r="F23" s="137"/>
      <c r="G23" s="136"/>
      <c r="H23" s="137"/>
      <c r="I23" s="136"/>
      <c r="J23" s="137"/>
    </row>
    <row r="24" spans="1:10" ht="15" customHeight="1">
      <c r="A24" s="3"/>
      <c r="B24" s="135" t="s">
        <v>74</v>
      </c>
      <c r="C24" s="136">
        <f>O11</f>
        <v>0</v>
      </c>
      <c r="D24" s="137">
        <f aca="true" t="shared" si="5" ref="D24:J24">P11</f>
        <v>15944</v>
      </c>
      <c r="E24" s="136">
        <f t="shared" si="5"/>
        <v>150433</v>
      </c>
      <c r="F24" s="137">
        <f t="shared" si="5"/>
        <v>168891</v>
      </c>
      <c r="G24" s="136">
        <f t="shared" si="5"/>
        <v>194695</v>
      </c>
      <c r="H24" s="137">
        <f t="shared" si="5"/>
        <v>0</v>
      </c>
      <c r="I24" s="136">
        <f t="shared" si="5"/>
        <v>345128</v>
      </c>
      <c r="J24" s="137">
        <f t="shared" si="5"/>
        <v>168891</v>
      </c>
    </row>
    <row r="25" spans="1:10" ht="12" customHeight="1">
      <c r="A25" s="3"/>
      <c r="B25" s="135"/>
      <c r="C25" s="136"/>
      <c r="D25" s="137"/>
      <c r="E25" s="136"/>
      <c r="F25" s="137"/>
      <c r="G25" s="136"/>
      <c r="H25" s="137"/>
      <c r="I25" s="136"/>
      <c r="J25" s="137"/>
    </row>
    <row r="26" spans="1:10" ht="15">
      <c r="A26" s="3"/>
      <c r="B26" s="135" t="s">
        <v>75</v>
      </c>
      <c r="C26" s="136">
        <f>O12</f>
        <v>1855749</v>
      </c>
      <c r="D26" s="137">
        <f aca="true" t="shared" si="6" ref="D26:J26">P12</f>
        <v>2695637</v>
      </c>
      <c r="E26" s="136">
        <f t="shared" si="6"/>
        <v>3399849</v>
      </c>
      <c r="F26" s="137">
        <f t="shared" si="6"/>
        <v>2955285</v>
      </c>
      <c r="G26" s="136">
        <f t="shared" si="6"/>
        <v>37630</v>
      </c>
      <c r="H26" s="137">
        <f t="shared" si="6"/>
        <v>179985</v>
      </c>
      <c r="I26" s="136">
        <f t="shared" si="6"/>
        <v>3437479</v>
      </c>
      <c r="J26" s="137">
        <f t="shared" si="6"/>
        <v>3135270</v>
      </c>
    </row>
    <row r="27" spans="1:10" ht="12" customHeight="1">
      <c r="A27" s="3"/>
      <c r="B27" s="135"/>
      <c r="C27" s="136"/>
      <c r="D27" s="137"/>
      <c r="E27" s="136"/>
      <c r="F27" s="137"/>
      <c r="G27" s="136"/>
      <c r="H27" s="137"/>
      <c r="I27" s="136"/>
      <c r="J27" s="137"/>
    </row>
    <row r="28" spans="1:10" ht="15">
      <c r="A28" s="3"/>
      <c r="B28" s="135" t="s">
        <v>78</v>
      </c>
      <c r="C28" s="136">
        <f>O13</f>
        <v>491</v>
      </c>
      <c r="D28" s="137">
        <f aca="true" t="shared" si="7" ref="D28:J28">P13</f>
        <v>992</v>
      </c>
      <c r="E28" s="136">
        <f t="shared" si="7"/>
        <v>584161</v>
      </c>
      <c r="F28" s="137">
        <f t="shared" si="7"/>
        <v>1431762</v>
      </c>
      <c r="G28" s="136">
        <f t="shared" si="7"/>
        <v>203121</v>
      </c>
      <c r="H28" s="137">
        <f t="shared" si="7"/>
        <v>140609</v>
      </c>
      <c r="I28" s="136">
        <f t="shared" si="7"/>
        <v>787282</v>
      </c>
      <c r="J28" s="137">
        <f t="shared" si="7"/>
        <v>1572371</v>
      </c>
    </row>
    <row r="29" spans="1:10" ht="12" customHeight="1">
      <c r="A29" s="3"/>
      <c r="B29" s="135"/>
      <c r="C29" s="136"/>
      <c r="D29" s="137"/>
      <c r="E29" s="136"/>
      <c r="F29" s="137"/>
      <c r="G29" s="136"/>
      <c r="H29" s="137"/>
      <c r="I29" s="136"/>
      <c r="J29" s="137"/>
    </row>
    <row r="30" spans="1:10" ht="15">
      <c r="A30" s="3"/>
      <c r="B30" s="135" t="s">
        <v>76</v>
      </c>
      <c r="C30" s="136">
        <f>O14</f>
        <v>1075671</v>
      </c>
      <c r="D30" s="137">
        <f aca="true" t="shared" si="8" ref="D30:J30">P14</f>
        <v>540005</v>
      </c>
      <c r="E30" s="136">
        <f t="shared" si="8"/>
        <v>1730844</v>
      </c>
      <c r="F30" s="137">
        <f t="shared" si="8"/>
        <v>2668114</v>
      </c>
      <c r="G30" s="136">
        <f t="shared" si="8"/>
        <v>1118724</v>
      </c>
      <c r="H30" s="137">
        <f t="shared" si="8"/>
        <v>816844</v>
      </c>
      <c r="I30" s="136">
        <f t="shared" si="8"/>
        <v>2849568</v>
      </c>
      <c r="J30" s="137">
        <f t="shared" si="8"/>
        <v>3484958</v>
      </c>
    </row>
    <row r="31" spans="1:10" ht="12" customHeight="1">
      <c r="A31" s="3"/>
      <c r="B31" s="135"/>
      <c r="C31" s="136"/>
      <c r="D31" s="137"/>
      <c r="E31" s="136"/>
      <c r="F31" s="137"/>
      <c r="G31" s="136"/>
      <c r="H31" s="137"/>
      <c r="I31" s="136"/>
      <c r="J31" s="137"/>
    </row>
    <row r="32" spans="1:10" ht="15">
      <c r="A32" s="3"/>
      <c r="B32" s="135" t="s">
        <v>79</v>
      </c>
      <c r="C32" s="136">
        <f>O15</f>
        <v>0</v>
      </c>
      <c r="D32" s="137">
        <f aca="true" t="shared" si="9" ref="D32:J32">P15</f>
        <v>0</v>
      </c>
      <c r="E32" s="136">
        <f t="shared" si="9"/>
        <v>2323</v>
      </c>
      <c r="F32" s="137">
        <f t="shared" si="9"/>
        <v>81742</v>
      </c>
      <c r="G32" s="136">
        <f t="shared" si="9"/>
        <v>31323</v>
      </c>
      <c r="H32" s="137">
        <f t="shared" si="9"/>
        <v>47386</v>
      </c>
      <c r="I32" s="136">
        <f t="shared" si="9"/>
        <v>33646</v>
      </c>
      <c r="J32" s="137">
        <f t="shared" si="9"/>
        <v>129128</v>
      </c>
    </row>
    <row r="33" spans="1:10" ht="12" customHeight="1">
      <c r="A33" s="3"/>
      <c r="B33" s="135"/>
      <c r="C33" s="136"/>
      <c r="D33" s="137"/>
      <c r="E33" s="136"/>
      <c r="F33" s="137"/>
      <c r="G33" s="136"/>
      <c r="H33" s="137"/>
      <c r="I33" s="136"/>
      <c r="J33" s="137"/>
    </row>
    <row r="34" spans="1:10" ht="15">
      <c r="A34" s="3"/>
      <c r="B34" s="135" t="s">
        <v>77</v>
      </c>
      <c r="C34" s="136">
        <f>O16</f>
        <v>477206</v>
      </c>
      <c r="D34" s="137">
        <f aca="true" t="shared" si="10" ref="D34:J34">P16</f>
        <v>961310</v>
      </c>
      <c r="E34" s="136">
        <f t="shared" si="10"/>
        <v>480684</v>
      </c>
      <c r="F34" s="137">
        <f t="shared" si="10"/>
        <v>705614</v>
      </c>
      <c r="G34" s="136">
        <f t="shared" si="10"/>
        <v>12582</v>
      </c>
      <c r="H34" s="137">
        <f t="shared" si="10"/>
        <v>336</v>
      </c>
      <c r="I34" s="136">
        <f t="shared" si="10"/>
        <v>493266</v>
      </c>
      <c r="J34" s="137">
        <f t="shared" si="10"/>
        <v>705950</v>
      </c>
    </row>
    <row r="35" spans="1:10" ht="12" customHeight="1">
      <c r="A35" s="3"/>
      <c r="B35" s="139"/>
      <c r="C35" s="136"/>
      <c r="D35" s="137"/>
      <c r="E35" s="136"/>
      <c r="F35" s="137"/>
      <c r="G35" s="136"/>
      <c r="H35" s="137"/>
      <c r="I35" s="136"/>
      <c r="J35" s="137"/>
    </row>
    <row r="36" spans="1:10" ht="15">
      <c r="A36" s="26"/>
      <c r="B36" s="135" t="s">
        <v>80</v>
      </c>
      <c r="C36" s="138">
        <f>O17</f>
        <v>23342332</v>
      </c>
      <c r="D36" s="137">
        <f aca="true" t="shared" si="11" ref="D36:J36">P17</f>
        <v>37990712</v>
      </c>
      <c r="E36" s="138">
        <f t="shared" si="11"/>
        <v>4776640</v>
      </c>
      <c r="F36" s="137">
        <f t="shared" si="11"/>
        <v>4602495</v>
      </c>
      <c r="G36" s="138">
        <f t="shared" si="11"/>
        <v>104546</v>
      </c>
      <c r="H36" s="137">
        <f t="shared" si="11"/>
        <v>28259</v>
      </c>
      <c r="I36" s="138">
        <f t="shared" si="11"/>
        <v>4881186</v>
      </c>
      <c r="J36" s="137">
        <f t="shared" si="11"/>
        <v>4630754</v>
      </c>
    </row>
    <row r="37" spans="1:10" ht="12" customHeight="1">
      <c r="A37" s="3"/>
      <c r="B37" s="139"/>
      <c r="C37" s="138"/>
      <c r="D37" s="137"/>
      <c r="E37" s="138"/>
      <c r="F37" s="137"/>
      <c r="G37" s="138"/>
      <c r="H37" s="137"/>
      <c r="I37" s="138"/>
      <c r="J37" s="137"/>
    </row>
    <row r="38" spans="1:11" ht="15">
      <c r="A38" s="3"/>
      <c r="B38" s="135" t="s">
        <v>81</v>
      </c>
      <c r="C38" s="136">
        <f>O18</f>
        <v>1132450</v>
      </c>
      <c r="D38" s="137">
        <f aca="true" t="shared" si="12" ref="D38:J38">P18</f>
        <v>1293062</v>
      </c>
      <c r="E38" s="136">
        <f t="shared" si="12"/>
        <v>2344798</v>
      </c>
      <c r="F38" s="137">
        <f t="shared" si="12"/>
        <v>1466592</v>
      </c>
      <c r="G38" s="136">
        <f t="shared" si="12"/>
        <v>851523</v>
      </c>
      <c r="H38" s="137">
        <f t="shared" si="12"/>
        <v>602866</v>
      </c>
      <c r="I38" s="136">
        <f t="shared" si="12"/>
        <v>3196321</v>
      </c>
      <c r="J38" s="136">
        <f t="shared" si="12"/>
        <v>2069458</v>
      </c>
      <c r="K38" s="140"/>
    </row>
    <row r="39" spans="1:11" ht="12" customHeight="1">
      <c r="A39" s="3"/>
      <c r="B39" s="133"/>
      <c r="C39" s="141"/>
      <c r="D39" s="142"/>
      <c r="E39" s="141"/>
      <c r="F39" s="142"/>
      <c r="G39" s="141"/>
      <c r="H39" s="142"/>
      <c r="I39" s="143"/>
      <c r="J39" s="142"/>
      <c r="K39" s="4"/>
    </row>
    <row r="40" spans="1:10" ht="15">
      <c r="A40" s="3"/>
      <c r="B40" s="144" t="s">
        <v>82</v>
      </c>
      <c r="C40" s="136">
        <f aca="true" t="shared" si="13" ref="C40:J40">SUM(C14:C38)</f>
        <v>29574643</v>
      </c>
      <c r="D40" s="145">
        <f t="shared" si="13"/>
        <v>45694602</v>
      </c>
      <c r="E40" s="136">
        <f t="shared" si="13"/>
        <v>23518183</v>
      </c>
      <c r="F40" s="145">
        <f t="shared" si="13"/>
        <v>25380032</v>
      </c>
      <c r="G40" s="138">
        <f t="shared" si="13"/>
        <v>5478409</v>
      </c>
      <c r="H40" s="145">
        <f t="shared" si="13"/>
        <v>3317936</v>
      </c>
      <c r="I40" s="138">
        <f t="shared" si="13"/>
        <v>28996592</v>
      </c>
      <c r="J40" s="145">
        <f t="shared" si="13"/>
        <v>28697968</v>
      </c>
    </row>
    <row r="41" spans="1:10" ht="12" customHeight="1">
      <c r="A41" s="3"/>
      <c r="B41" s="135"/>
      <c r="C41" s="136"/>
      <c r="D41" s="137"/>
      <c r="E41" s="138"/>
      <c r="F41" s="137"/>
      <c r="G41" s="138"/>
      <c r="H41" s="137"/>
      <c r="I41" s="136"/>
      <c r="J41" s="137"/>
    </row>
    <row r="42" spans="1:10" ht="15.75" thickBot="1">
      <c r="A42" s="3"/>
      <c r="B42" s="146" t="s">
        <v>83</v>
      </c>
      <c r="C42" s="147">
        <f aca="true" t="shared" si="14" ref="C42:J42">SUM(C14+C18+C20+C28+C30+C32+C38)</f>
        <v>2431236</v>
      </c>
      <c r="D42" s="148">
        <f t="shared" si="14"/>
        <v>1937976</v>
      </c>
      <c r="E42" s="147">
        <f t="shared" si="14"/>
        <v>9769679</v>
      </c>
      <c r="F42" s="148">
        <f t="shared" si="14"/>
        <v>10216401</v>
      </c>
      <c r="G42" s="147">
        <f t="shared" si="14"/>
        <v>4781949</v>
      </c>
      <c r="H42" s="148">
        <f t="shared" si="14"/>
        <v>3007044</v>
      </c>
      <c r="I42" s="147">
        <f t="shared" si="14"/>
        <v>14551628</v>
      </c>
      <c r="J42" s="148">
        <f t="shared" si="14"/>
        <v>13223445</v>
      </c>
    </row>
    <row r="43" ht="15" thickTop="1">
      <c r="A43" s="3"/>
    </row>
    <row r="44" spans="1:11" ht="14.25">
      <c r="A44" s="3"/>
      <c r="B44" s="149"/>
      <c r="C44" s="15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75" right="0.75" top="0.73" bottom="0.16" header="0.55" footer="0.16"/>
  <pageSetup horizontalDpi="600" verticalDpi="600" orientation="landscape" scale="90" r:id="rId1"/>
  <headerFooter alignWithMargins="0">
    <oddHeader>&amp;C&amp;"Book Antiqua,Regular"-14-</oddHeader>
  </headerFooter>
  <ignoredErrors>
    <ignoredError sqref="D12:E12 G12 I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B13">
      <selection activeCell="T94" sqref="T9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Antiqua,Regular"-15-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6"/>
  <sheetViews>
    <sheetView workbookViewId="0" topLeftCell="A22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3.7109375" style="5" customWidth="1"/>
    <col min="4" max="4" width="13.8515625" style="5" customWidth="1"/>
    <col min="5" max="5" width="13.7109375" style="5" customWidth="1"/>
    <col min="6" max="6" width="14.28125" style="5" customWidth="1"/>
    <col min="7" max="7" width="13.140625" style="5" customWidth="1"/>
    <col min="8" max="8" width="12.7109375" style="5" customWidth="1"/>
    <col min="9" max="9" width="14.28125" style="5" customWidth="1"/>
    <col min="10" max="10" width="14.00390625" style="5" customWidth="1"/>
    <col min="11" max="13" width="9.140625" style="5" customWidth="1"/>
    <col min="14" max="14" width="18.140625" style="5" customWidth="1"/>
    <col min="15" max="15" width="10.00390625" style="5" bestFit="1" customWidth="1"/>
    <col min="16" max="16384" width="9.140625" style="5" customWidth="1"/>
  </cols>
  <sheetData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4"/>
    </row>
    <row r="5" spans="2:22" ht="15">
      <c r="B5" s="2" t="s">
        <v>84</v>
      </c>
      <c r="C5" s="3"/>
      <c r="D5" s="3"/>
      <c r="E5" s="3"/>
      <c r="F5" s="3"/>
      <c r="G5" s="3"/>
      <c r="H5" s="3"/>
      <c r="I5" s="3"/>
      <c r="J5" s="3"/>
      <c r="M5" s="338" t="s">
        <v>177</v>
      </c>
      <c r="N5" s="338" t="s">
        <v>179</v>
      </c>
      <c r="O5" s="338" t="s">
        <v>157</v>
      </c>
      <c r="P5" s="338" t="s">
        <v>158</v>
      </c>
      <c r="Q5" s="338" t="s">
        <v>159</v>
      </c>
      <c r="R5" s="338" t="s">
        <v>160</v>
      </c>
      <c r="S5" s="338" t="s">
        <v>161</v>
      </c>
      <c r="T5" s="338" t="s">
        <v>162</v>
      </c>
      <c r="U5" s="338" t="s">
        <v>163</v>
      </c>
      <c r="V5" s="338" t="s">
        <v>164</v>
      </c>
    </row>
    <row r="6" spans="1:22" ht="14.25" customHeight="1">
      <c r="A6" s="3"/>
      <c r="B6" s="359" t="s">
        <v>85</v>
      </c>
      <c r="C6" s="359"/>
      <c r="D6" s="359"/>
      <c r="E6" s="359"/>
      <c r="F6" s="359"/>
      <c r="G6" s="359"/>
      <c r="H6" s="359"/>
      <c r="I6" s="359"/>
      <c r="J6" s="359"/>
      <c r="M6" s="339" t="s">
        <v>226</v>
      </c>
      <c r="N6" s="339" t="s">
        <v>66</v>
      </c>
      <c r="O6" s="340">
        <v>105092</v>
      </c>
      <c r="P6" s="340">
        <v>31391</v>
      </c>
      <c r="Q6" s="340">
        <v>7489646</v>
      </c>
      <c r="R6" s="340">
        <v>8005823</v>
      </c>
      <c r="S6" s="340">
        <v>2110305</v>
      </c>
      <c r="T6" s="340">
        <v>2695775</v>
      </c>
      <c r="U6" s="340">
        <v>9599951</v>
      </c>
      <c r="V6" s="340">
        <v>10701598</v>
      </c>
    </row>
    <row r="7" spans="1:22" ht="14.25" customHeight="1">
      <c r="A7" s="3"/>
      <c r="B7" s="359" t="str">
        <f>"JANUARY - "&amp;UPPER('Table 1'!$M$1)&amp;" "&amp;'Table 1'!$N$1&amp;" WITH THE CORRESPONDING PERIOD OF "&amp;'Table 1'!$O$1</f>
        <v>JANUARY - MAY  2020 WITH THE CORRESPONDING PERIOD OF 2019</v>
      </c>
      <c r="C7" s="359"/>
      <c r="D7" s="359"/>
      <c r="E7" s="359"/>
      <c r="F7" s="359"/>
      <c r="G7" s="359"/>
      <c r="H7" s="359"/>
      <c r="I7" s="359"/>
      <c r="J7" s="359"/>
      <c r="M7" s="339" t="s">
        <v>227</v>
      </c>
      <c r="N7" s="339" t="s">
        <v>67</v>
      </c>
      <c r="O7" s="340">
        <v>926902</v>
      </c>
      <c r="P7" s="340">
        <v>2357799</v>
      </c>
      <c r="Q7" s="340">
        <v>895886</v>
      </c>
      <c r="R7" s="340">
        <v>628061</v>
      </c>
      <c r="S7" s="340">
        <v>83444</v>
      </c>
      <c r="T7" s="340">
        <v>108498</v>
      </c>
      <c r="U7" s="340">
        <v>979330</v>
      </c>
      <c r="V7" s="340">
        <v>736559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39" t="s">
        <v>228</v>
      </c>
      <c r="N8" s="339" t="s">
        <v>68</v>
      </c>
      <c r="O8" s="340">
        <v>211016</v>
      </c>
      <c r="P8" s="340">
        <v>315047</v>
      </c>
      <c r="Q8" s="340">
        <v>4485115</v>
      </c>
      <c r="R8" s="340">
        <v>6799755</v>
      </c>
      <c r="S8" s="340">
        <v>417422</v>
      </c>
      <c r="T8" s="340">
        <v>1674632</v>
      </c>
      <c r="U8" s="340">
        <v>4902537</v>
      </c>
      <c r="V8" s="340">
        <v>8474387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39" t="s">
        <v>229</v>
      </c>
      <c r="N9" s="339" t="s">
        <v>69</v>
      </c>
      <c r="O9" s="340">
        <v>457680</v>
      </c>
      <c r="P9" s="340">
        <v>493843</v>
      </c>
      <c r="Q9" s="340">
        <v>5494959</v>
      </c>
      <c r="R9" s="340">
        <v>9877130</v>
      </c>
      <c r="S9" s="340">
        <v>3463439</v>
      </c>
      <c r="T9" s="340">
        <v>2035114</v>
      </c>
      <c r="U9" s="340">
        <v>8958398</v>
      </c>
      <c r="V9" s="340">
        <v>11912244</v>
      </c>
    </row>
    <row r="10" spans="1:22" ht="15.75" thickBot="1">
      <c r="A10" s="3"/>
      <c r="B10" s="75"/>
      <c r="C10" s="130" t="s">
        <v>70</v>
      </c>
      <c r="D10" s="15"/>
      <c r="E10" s="130"/>
      <c r="F10" s="131"/>
      <c r="G10" s="131" t="s">
        <v>71</v>
      </c>
      <c r="H10" s="132"/>
      <c r="I10" s="132"/>
      <c r="J10" s="15"/>
      <c r="M10" s="339" t="s">
        <v>230</v>
      </c>
      <c r="N10" s="339" t="s">
        <v>72</v>
      </c>
      <c r="O10" s="340">
        <v>6064953</v>
      </c>
      <c r="P10" s="340">
        <v>10230004</v>
      </c>
      <c r="Q10" s="340">
        <v>19994613</v>
      </c>
      <c r="R10" s="340">
        <v>25532549</v>
      </c>
      <c r="S10" s="340">
        <v>718478</v>
      </c>
      <c r="T10" s="340">
        <v>271566</v>
      </c>
      <c r="U10" s="340">
        <v>20713091</v>
      </c>
      <c r="V10" s="340">
        <v>25804115</v>
      </c>
    </row>
    <row r="11" spans="1:22" ht="15.75" thickTop="1">
      <c r="A11" s="3"/>
      <c r="B11" s="133" t="s">
        <v>34</v>
      </c>
      <c r="C11" s="22"/>
      <c r="D11" s="81"/>
      <c r="E11" s="22" t="s">
        <v>73</v>
      </c>
      <c r="F11" s="81"/>
      <c r="G11" s="22" t="s">
        <v>7</v>
      </c>
      <c r="H11" s="134"/>
      <c r="I11" s="22" t="s">
        <v>37</v>
      </c>
      <c r="J11" s="81"/>
      <c r="M11" s="339" t="s">
        <v>231</v>
      </c>
      <c r="N11" s="339" t="s">
        <v>74</v>
      </c>
      <c r="O11" s="340">
        <v>32479</v>
      </c>
      <c r="P11" s="340">
        <v>88846</v>
      </c>
      <c r="Q11" s="340">
        <v>355500</v>
      </c>
      <c r="R11" s="340">
        <v>256337</v>
      </c>
      <c r="S11" s="340">
        <v>259775</v>
      </c>
      <c r="T11" s="340">
        <v>54642</v>
      </c>
      <c r="U11" s="340">
        <v>615275</v>
      </c>
      <c r="V11" s="340">
        <v>310979</v>
      </c>
    </row>
    <row r="12" spans="1:22" ht="15">
      <c r="A12" s="3"/>
      <c r="B12" s="84"/>
      <c r="C12" s="85" t="str">
        <f>'Table 1'!$N$1&amp;"*"</f>
        <v>2020*</v>
      </c>
      <c r="D12" s="86">
        <f>'Table 1'!$O$1</f>
        <v>2019</v>
      </c>
      <c r="E12" s="85" t="str">
        <f>'Table 1'!$N$1&amp;"*"</f>
        <v>2020*</v>
      </c>
      <c r="F12" s="86">
        <f>'Table 1'!$O$1</f>
        <v>2019</v>
      </c>
      <c r="G12" s="85" t="str">
        <f>'Table 1'!$N$1&amp;"*"</f>
        <v>2020*</v>
      </c>
      <c r="H12" s="86">
        <f>'Table 1'!$O$1</f>
        <v>2019</v>
      </c>
      <c r="I12" s="85" t="str">
        <f>'Table 1'!$N$1&amp;"*"</f>
        <v>2020*</v>
      </c>
      <c r="J12" s="86">
        <f>'Table 1'!$O$1</f>
        <v>2019</v>
      </c>
      <c r="M12" s="339" t="s">
        <v>232</v>
      </c>
      <c r="N12" s="339" t="s">
        <v>75</v>
      </c>
      <c r="O12" s="340">
        <v>19657144</v>
      </c>
      <c r="P12" s="340">
        <v>11169298</v>
      </c>
      <c r="Q12" s="340">
        <v>22786764</v>
      </c>
      <c r="R12" s="340">
        <v>18095491</v>
      </c>
      <c r="S12" s="340">
        <v>317490</v>
      </c>
      <c r="T12" s="340">
        <v>1852745</v>
      </c>
      <c r="U12" s="340">
        <v>23104254</v>
      </c>
      <c r="V12" s="340">
        <v>19948236</v>
      </c>
    </row>
    <row r="13" spans="1:22" ht="15">
      <c r="A13" s="3"/>
      <c r="B13" s="87"/>
      <c r="C13" s="3"/>
      <c r="D13" s="26"/>
      <c r="E13" s="3"/>
      <c r="F13" s="26"/>
      <c r="G13" s="3"/>
      <c r="H13" s="26"/>
      <c r="I13" s="3"/>
      <c r="J13" s="26"/>
      <c r="M13" s="339" t="s">
        <v>233</v>
      </c>
      <c r="N13" s="339" t="s">
        <v>234</v>
      </c>
      <c r="O13" s="340">
        <v>13629</v>
      </c>
      <c r="P13" s="340">
        <v>7228</v>
      </c>
      <c r="Q13" s="340">
        <v>4188585</v>
      </c>
      <c r="R13" s="340">
        <v>6832792</v>
      </c>
      <c r="S13" s="340">
        <v>878018</v>
      </c>
      <c r="T13" s="340">
        <v>887156</v>
      </c>
      <c r="U13" s="340">
        <v>5066603</v>
      </c>
      <c r="V13" s="340">
        <v>7719948</v>
      </c>
    </row>
    <row r="14" spans="1:22" ht="15">
      <c r="A14" s="3"/>
      <c r="B14" s="135" t="s">
        <v>66</v>
      </c>
      <c r="C14" s="151">
        <f>O6</f>
        <v>105092</v>
      </c>
      <c r="D14" s="152">
        <f aca="true" t="shared" si="0" ref="D14:J14">P6</f>
        <v>31391</v>
      </c>
      <c r="E14" s="151">
        <f t="shared" si="0"/>
        <v>7489646</v>
      </c>
      <c r="F14" s="152">
        <f t="shared" si="0"/>
        <v>8005823</v>
      </c>
      <c r="G14" s="151">
        <f t="shared" si="0"/>
        <v>2110305</v>
      </c>
      <c r="H14" s="152">
        <f t="shared" si="0"/>
        <v>2695775</v>
      </c>
      <c r="I14" s="151">
        <f t="shared" si="0"/>
        <v>9599951</v>
      </c>
      <c r="J14" s="152">
        <f t="shared" si="0"/>
        <v>10701598</v>
      </c>
      <c r="M14" s="339" t="s">
        <v>235</v>
      </c>
      <c r="N14" s="339" t="s">
        <v>76</v>
      </c>
      <c r="O14" s="340">
        <v>11129320</v>
      </c>
      <c r="P14" s="340">
        <v>2988881</v>
      </c>
      <c r="Q14" s="340">
        <v>8757786</v>
      </c>
      <c r="R14" s="340">
        <v>11795595</v>
      </c>
      <c r="S14" s="340">
        <v>4220216</v>
      </c>
      <c r="T14" s="340">
        <v>2875055</v>
      </c>
      <c r="U14" s="340">
        <v>12978002</v>
      </c>
      <c r="V14" s="340">
        <v>14670650</v>
      </c>
    </row>
    <row r="15" spans="1:22" ht="12" customHeight="1">
      <c r="A15" s="3"/>
      <c r="B15" s="135"/>
      <c r="C15" s="151"/>
      <c r="D15" s="152"/>
      <c r="E15" s="151"/>
      <c r="F15" s="152"/>
      <c r="G15" s="151"/>
      <c r="H15" s="152"/>
      <c r="I15" s="151"/>
      <c r="J15" s="152"/>
      <c r="M15" s="339" t="s">
        <v>236</v>
      </c>
      <c r="N15" s="339" t="s">
        <v>237</v>
      </c>
      <c r="O15" s="340">
        <v>0</v>
      </c>
      <c r="P15" s="340">
        <v>9627</v>
      </c>
      <c r="Q15" s="340">
        <v>550794</v>
      </c>
      <c r="R15" s="340">
        <v>350298</v>
      </c>
      <c r="S15" s="340">
        <v>117577</v>
      </c>
      <c r="T15" s="340">
        <v>79060</v>
      </c>
      <c r="U15" s="340">
        <v>668371</v>
      </c>
      <c r="V15" s="340">
        <v>429358</v>
      </c>
    </row>
    <row r="16" spans="1:22" ht="15">
      <c r="A16" s="3"/>
      <c r="B16" s="135" t="s">
        <v>67</v>
      </c>
      <c r="C16" s="151">
        <f>O7</f>
        <v>926902</v>
      </c>
      <c r="D16" s="152">
        <f aca="true" t="shared" si="1" ref="D16:J16">P7</f>
        <v>2357799</v>
      </c>
      <c r="E16" s="151">
        <f t="shared" si="1"/>
        <v>895886</v>
      </c>
      <c r="F16" s="152">
        <f t="shared" si="1"/>
        <v>628061</v>
      </c>
      <c r="G16" s="151">
        <f t="shared" si="1"/>
        <v>83444</v>
      </c>
      <c r="H16" s="152">
        <f t="shared" si="1"/>
        <v>108498</v>
      </c>
      <c r="I16" s="151">
        <f t="shared" si="1"/>
        <v>979330</v>
      </c>
      <c r="J16" s="152">
        <f t="shared" si="1"/>
        <v>736559</v>
      </c>
      <c r="M16" s="339" t="s">
        <v>238</v>
      </c>
      <c r="N16" s="339" t="s">
        <v>77</v>
      </c>
      <c r="O16" s="340">
        <v>7586986</v>
      </c>
      <c r="P16" s="340">
        <v>5074848</v>
      </c>
      <c r="Q16" s="340">
        <v>1938278</v>
      </c>
      <c r="R16" s="340">
        <v>4275140</v>
      </c>
      <c r="S16" s="340">
        <v>41431</v>
      </c>
      <c r="T16" s="340">
        <v>15009</v>
      </c>
      <c r="U16" s="340">
        <v>1979709</v>
      </c>
      <c r="V16" s="340">
        <v>4290149</v>
      </c>
    </row>
    <row r="17" spans="1:22" ht="12" customHeight="1">
      <c r="A17" s="3"/>
      <c r="B17" s="135"/>
      <c r="C17" s="151"/>
      <c r="D17" s="152"/>
      <c r="E17" s="151"/>
      <c r="F17" s="152"/>
      <c r="G17" s="151"/>
      <c r="H17" s="152"/>
      <c r="I17" s="151"/>
      <c r="J17" s="152"/>
      <c r="M17" s="339" t="s">
        <v>239</v>
      </c>
      <c r="N17" s="339" t="s">
        <v>240</v>
      </c>
      <c r="O17" s="340">
        <v>201573958</v>
      </c>
      <c r="P17" s="340">
        <v>194344132</v>
      </c>
      <c r="Q17" s="340">
        <v>17083597</v>
      </c>
      <c r="R17" s="340">
        <v>29201034</v>
      </c>
      <c r="S17" s="340">
        <v>407665</v>
      </c>
      <c r="T17" s="340">
        <v>851032</v>
      </c>
      <c r="U17" s="340">
        <v>17491262</v>
      </c>
      <c r="V17" s="340">
        <v>30052066</v>
      </c>
    </row>
    <row r="18" spans="1:22" ht="15">
      <c r="A18" s="3"/>
      <c r="B18" s="135" t="s">
        <v>68</v>
      </c>
      <c r="C18" s="151">
        <f>O8</f>
        <v>211016</v>
      </c>
      <c r="D18" s="152">
        <f aca="true" t="shared" si="2" ref="D18:J18">P8</f>
        <v>315047</v>
      </c>
      <c r="E18" s="151">
        <f t="shared" si="2"/>
        <v>4485115</v>
      </c>
      <c r="F18" s="152">
        <f t="shared" si="2"/>
        <v>6799755</v>
      </c>
      <c r="G18" s="151">
        <f t="shared" si="2"/>
        <v>417422</v>
      </c>
      <c r="H18" s="152">
        <f t="shared" si="2"/>
        <v>1674632</v>
      </c>
      <c r="I18" s="151">
        <f t="shared" si="2"/>
        <v>4902537</v>
      </c>
      <c r="J18" s="152">
        <f t="shared" si="2"/>
        <v>8474387</v>
      </c>
      <c r="M18" s="339" t="s">
        <v>241</v>
      </c>
      <c r="N18" s="339" t="s">
        <v>242</v>
      </c>
      <c r="O18" s="340">
        <v>6140313</v>
      </c>
      <c r="P18" s="340">
        <v>5888100</v>
      </c>
      <c r="Q18" s="340">
        <v>7242018</v>
      </c>
      <c r="R18" s="340">
        <v>6973363</v>
      </c>
      <c r="S18" s="340">
        <v>2277033</v>
      </c>
      <c r="T18" s="340">
        <v>3258700</v>
      </c>
      <c r="U18" s="340">
        <v>9519051</v>
      </c>
      <c r="V18" s="340">
        <v>10232063</v>
      </c>
    </row>
    <row r="19" spans="1:10" ht="12" customHeight="1">
      <c r="A19" s="3"/>
      <c r="B19" s="135"/>
      <c r="C19" s="151"/>
      <c r="D19" s="152"/>
      <c r="E19" s="151"/>
      <c r="F19" s="152"/>
      <c r="G19" s="151"/>
      <c r="H19" s="152"/>
      <c r="I19" s="151"/>
      <c r="J19" s="152"/>
    </row>
    <row r="20" spans="1:10" ht="15">
      <c r="A20" s="3"/>
      <c r="B20" s="135" t="s">
        <v>69</v>
      </c>
      <c r="C20" s="151">
        <f>O9</f>
        <v>457680</v>
      </c>
      <c r="D20" s="152">
        <f aca="true" t="shared" si="3" ref="D20:J20">P9</f>
        <v>493843</v>
      </c>
      <c r="E20" s="151">
        <f t="shared" si="3"/>
        <v>5494959</v>
      </c>
      <c r="F20" s="152">
        <f t="shared" si="3"/>
        <v>9877130</v>
      </c>
      <c r="G20" s="151">
        <f t="shared" si="3"/>
        <v>3463439</v>
      </c>
      <c r="H20" s="152">
        <f t="shared" si="3"/>
        <v>2035114</v>
      </c>
      <c r="I20" s="151">
        <f t="shared" si="3"/>
        <v>8958398</v>
      </c>
      <c r="J20" s="152">
        <f t="shared" si="3"/>
        <v>11912244</v>
      </c>
    </row>
    <row r="21" spans="1:10" ht="12" customHeight="1">
      <c r="A21" s="3"/>
      <c r="B21" s="135"/>
      <c r="C21" s="151"/>
      <c r="D21" s="152"/>
      <c r="E21" s="151"/>
      <c r="F21" s="152"/>
      <c r="G21" s="151"/>
      <c r="H21" s="152"/>
      <c r="I21" s="151"/>
      <c r="J21" s="152"/>
    </row>
    <row r="22" spans="1:10" ht="15">
      <c r="A22" s="3"/>
      <c r="B22" s="135" t="s">
        <v>72</v>
      </c>
      <c r="C22" s="151">
        <f>O10</f>
        <v>6064953</v>
      </c>
      <c r="D22" s="152">
        <f aca="true" t="shared" si="4" ref="D22:J22">P10</f>
        <v>10230004</v>
      </c>
      <c r="E22" s="151">
        <f t="shared" si="4"/>
        <v>19994613</v>
      </c>
      <c r="F22" s="152">
        <f t="shared" si="4"/>
        <v>25532549</v>
      </c>
      <c r="G22" s="151">
        <f t="shared" si="4"/>
        <v>718478</v>
      </c>
      <c r="H22" s="152">
        <f t="shared" si="4"/>
        <v>271566</v>
      </c>
      <c r="I22" s="151">
        <f t="shared" si="4"/>
        <v>20713091</v>
      </c>
      <c r="J22" s="152">
        <f t="shared" si="4"/>
        <v>25804115</v>
      </c>
    </row>
    <row r="23" spans="1:10" ht="15">
      <c r="A23" s="3"/>
      <c r="B23" s="135"/>
      <c r="C23" s="151"/>
      <c r="D23" s="152"/>
      <c r="E23" s="151"/>
      <c r="F23" s="152"/>
      <c r="G23" s="151"/>
      <c r="H23" s="152"/>
      <c r="I23" s="151"/>
      <c r="J23" s="152"/>
    </row>
    <row r="24" spans="1:10" ht="15" customHeight="1">
      <c r="A24" s="3"/>
      <c r="B24" s="135" t="s">
        <v>74</v>
      </c>
      <c r="C24" s="151">
        <f>O11</f>
        <v>32479</v>
      </c>
      <c r="D24" s="152">
        <f aca="true" t="shared" si="5" ref="D24:J24">P11</f>
        <v>88846</v>
      </c>
      <c r="E24" s="151">
        <f t="shared" si="5"/>
        <v>355500</v>
      </c>
      <c r="F24" s="152">
        <f t="shared" si="5"/>
        <v>256337</v>
      </c>
      <c r="G24" s="151">
        <f t="shared" si="5"/>
        <v>259775</v>
      </c>
      <c r="H24" s="152">
        <f t="shared" si="5"/>
        <v>54642</v>
      </c>
      <c r="I24" s="151">
        <f t="shared" si="5"/>
        <v>615275</v>
      </c>
      <c r="J24" s="152">
        <f t="shared" si="5"/>
        <v>310979</v>
      </c>
    </row>
    <row r="25" spans="1:10" ht="12" customHeight="1">
      <c r="A25" s="3"/>
      <c r="B25" s="135"/>
      <c r="C25" s="151"/>
      <c r="D25" s="152"/>
      <c r="E25" s="151"/>
      <c r="F25" s="152"/>
      <c r="G25" s="151"/>
      <c r="H25" s="152"/>
      <c r="I25" s="151"/>
      <c r="J25" s="152"/>
    </row>
    <row r="26" spans="1:10" ht="15">
      <c r="A26" s="3"/>
      <c r="B26" s="135" t="s">
        <v>75</v>
      </c>
      <c r="C26" s="151">
        <f>O12</f>
        <v>19657144</v>
      </c>
      <c r="D26" s="152">
        <f aca="true" t="shared" si="6" ref="D26:J26">P12</f>
        <v>11169298</v>
      </c>
      <c r="E26" s="151">
        <f t="shared" si="6"/>
        <v>22786764</v>
      </c>
      <c r="F26" s="152">
        <f t="shared" si="6"/>
        <v>18095491</v>
      </c>
      <c r="G26" s="151">
        <f t="shared" si="6"/>
        <v>317490</v>
      </c>
      <c r="H26" s="152">
        <f t="shared" si="6"/>
        <v>1852745</v>
      </c>
      <c r="I26" s="151">
        <f t="shared" si="6"/>
        <v>23104254</v>
      </c>
      <c r="J26" s="152">
        <f t="shared" si="6"/>
        <v>19948236</v>
      </c>
    </row>
    <row r="27" spans="1:10" ht="12" customHeight="1">
      <c r="A27" s="3"/>
      <c r="B27" s="135"/>
      <c r="C27" s="151"/>
      <c r="D27" s="152"/>
      <c r="E27" s="151"/>
      <c r="F27" s="152"/>
      <c r="G27" s="151"/>
      <c r="H27" s="152"/>
      <c r="I27" s="151"/>
      <c r="J27" s="152"/>
    </row>
    <row r="28" spans="1:10" ht="15">
      <c r="A28" s="3"/>
      <c r="B28" s="135" t="s">
        <v>78</v>
      </c>
      <c r="C28" s="151">
        <f>O13</f>
        <v>13629</v>
      </c>
      <c r="D28" s="152">
        <f aca="true" t="shared" si="7" ref="D28:J28">P13</f>
        <v>7228</v>
      </c>
      <c r="E28" s="151">
        <f t="shared" si="7"/>
        <v>4188585</v>
      </c>
      <c r="F28" s="152">
        <f t="shared" si="7"/>
        <v>6832792</v>
      </c>
      <c r="G28" s="151">
        <f t="shared" si="7"/>
        <v>878018</v>
      </c>
      <c r="H28" s="152">
        <f t="shared" si="7"/>
        <v>887156</v>
      </c>
      <c r="I28" s="151">
        <f t="shared" si="7"/>
        <v>5066603</v>
      </c>
      <c r="J28" s="152">
        <f t="shared" si="7"/>
        <v>7719948</v>
      </c>
    </row>
    <row r="29" spans="1:10" ht="12" customHeight="1">
      <c r="A29" s="3"/>
      <c r="B29" s="135"/>
      <c r="C29" s="151"/>
      <c r="D29" s="152"/>
      <c r="E29" s="151"/>
      <c r="F29" s="152"/>
      <c r="G29" s="151"/>
      <c r="H29" s="152"/>
      <c r="I29" s="151"/>
      <c r="J29" s="152"/>
    </row>
    <row r="30" spans="1:10" ht="15">
      <c r="A30" s="3"/>
      <c r="B30" s="135" t="s">
        <v>76</v>
      </c>
      <c r="C30" s="151">
        <f>O14</f>
        <v>11129320</v>
      </c>
      <c r="D30" s="152">
        <f aca="true" t="shared" si="8" ref="D30:J30">P14</f>
        <v>2988881</v>
      </c>
      <c r="E30" s="151">
        <f t="shared" si="8"/>
        <v>8757786</v>
      </c>
      <c r="F30" s="152">
        <f t="shared" si="8"/>
        <v>11795595</v>
      </c>
      <c r="G30" s="151">
        <f t="shared" si="8"/>
        <v>4220216</v>
      </c>
      <c r="H30" s="152">
        <f t="shared" si="8"/>
        <v>2875055</v>
      </c>
      <c r="I30" s="151">
        <f t="shared" si="8"/>
        <v>12978002</v>
      </c>
      <c r="J30" s="152">
        <f t="shared" si="8"/>
        <v>14670650</v>
      </c>
    </row>
    <row r="31" spans="1:10" ht="12" customHeight="1">
      <c r="A31" s="3"/>
      <c r="B31" s="135"/>
      <c r="C31" s="151"/>
      <c r="D31" s="152"/>
      <c r="E31" s="151"/>
      <c r="F31" s="152"/>
      <c r="G31" s="151"/>
      <c r="H31" s="152"/>
      <c r="I31" s="151"/>
      <c r="J31" s="152"/>
    </row>
    <row r="32" spans="1:10" ht="15">
      <c r="A32" s="3"/>
      <c r="B32" s="135" t="s">
        <v>79</v>
      </c>
      <c r="C32" s="151">
        <f>O15</f>
        <v>0</v>
      </c>
      <c r="D32" s="152">
        <f aca="true" t="shared" si="9" ref="D32:J32">P15</f>
        <v>9627</v>
      </c>
      <c r="E32" s="151">
        <f t="shared" si="9"/>
        <v>550794</v>
      </c>
      <c r="F32" s="152">
        <f t="shared" si="9"/>
        <v>350298</v>
      </c>
      <c r="G32" s="151">
        <f t="shared" si="9"/>
        <v>117577</v>
      </c>
      <c r="H32" s="152">
        <f t="shared" si="9"/>
        <v>79060</v>
      </c>
      <c r="I32" s="151">
        <f t="shared" si="9"/>
        <v>668371</v>
      </c>
      <c r="J32" s="152">
        <f t="shared" si="9"/>
        <v>429358</v>
      </c>
    </row>
    <row r="33" spans="1:10" ht="12" customHeight="1">
      <c r="A33" s="3"/>
      <c r="B33" s="135"/>
      <c r="C33" s="151"/>
      <c r="D33" s="152"/>
      <c r="E33" s="151"/>
      <c r="F33" s="152"/>
      <c r="G33" s="151"/>
      <c r="H33" s="152"/>
      <c r="I33" s="151"/>
      <c r="J33" s="152"/>
    </row>
    <row r="34" spans="1:10" ht="15">
      <c r="A34" s="3"/>
      <c r="B34" s="135" t="s">
        <v>77</v>
      </c>
      <c r="C34" s="151">
        <f>O16</f>
        <v>7586986</v>
      </c>
      <c r="D34" s="152">
        <f aca="true" t="shared" si="10" ref="D34:J34">P16</f>
        <v>5074848</v>
      </c>
      <c r="E34" s="151">
        <f t="shared" si="10"/>
        <v>1938278</v>
      </c>
      <c r="F34" s="152">
        <f t="shared" si="10"/>
        <v>4275140</v>
      </c>
      <c r="G34" s="151">
        <f t="shared" si="10"/>
        <v>41431</v>
      </c>
      <c r="H34" s="152">
        <f t="shared" si="10"/>
        <v>15009</v>
      </c>
      <c r="I34" s="151">
        <f t="shared" si="10"/>
        <v>1979709</v>
      </c>
      <c r="J34" s="152">
        <f t="shared" si="10"/>
        <v>4290149</v>
      </c>
    </row>
    <row r="35" spans="1:10" ht="12" customHeight="1">
      <c r="A35" s="3"/>
      <c r="B35" s="139"/>
      <c r="C35" s="151"/>
      <c r="D35" s="152"/>
      <c r="E35" s="151"/>
      <c r="F35" s="152"/>
      <c r="G35" s="151"/>
      <c r="H35" s="152"/>
      <c r="I35" s="151"/>
      <c r="J35" s="152"/>
    </row>
    <row r="36" spans="1:10" ht="15">
      <c r="A36" s="26"/>
      <c r="B36" s="135" t="s">
        <v>86</v>
      </c>
      <c r="C36" s="153">
        <f>O17</f>
        <v>201573958</v>
      </c>
      <c r="D36" s="152">
        <f aca="true" t="shared" si="11" ref="D36:J36">P17</f>
        <v>194344132</v>
      </c>
      <c r="E36" s="153">
        <f t="shared" si="11"/>
        <v>17083597</v>
      </c>
      <c r="F36" s="152">
        <f t="shared" si="11"/>
        <v>29201034</v>
      </c>
      <c r="G36" s="153">
        <f t="shared" si="11"/>
        <v>407665</v>
      </c>
      <c r="H36" s="152">
        <f t="shared" si="11"/>
        <v>851032</v>
      </c>
      <c r="I36" s="153">
        <f t="shared" si="11"/>
        <v>17491262</v>
      </c>
      <c r="J36" s="152">
        <f t="shared" si="11"/>
        <v>30052066</v>
      </c>
    </row>
    <row r="37" spans="1:10" ht="12" customHeight="1">
      <c r="A37" s="3"/>
      <c r="B37" s="139"/>
      <c r="C37" s="153"/>
      <c r="D37" s="152"/>
      <c r="E37" s="153"/>
      <c r="F37" s="152"/>
      <c r="G37" s="153"/>
      <c r="H37" s="152"/>
      <c r="I37" s="153"/>
      <c r="J37" s="152"/>
    </row>
    <row r="38" spans="1:11" ht="15">
      <c r="A38" s="3"/>
      <c r="B38" s="135" t="s">
        <v>81</v>
      </c>
      <c r="C38" s="151">
        <f>O18</f>
        <v>6140313</v>
      </c>
      <c r="D38" s="152">
        <f aca="true" t="shared" si="12" ref="D38:J38">P18</f>
        <v>5888100</v>
      </c>
      <c r="E38" s="151">
        <f t="shared" si="12"/>
        <v>7242018</v>
      </c>
      <c r="F38" s="152">
        <f t="shared" si="12"/>
        <v>6973363</v>
      </c>
      <c r="G38" s="151">
        <f t="shared" si="12"/>
        <v>2277033</v>
      </c>
      <c r="H38" s="152">
        <f t="shared" si="12"/>
        <v>3258700</v>
      </c>
      <c r="I38" s="151">
        <f t="shared" si="12"/>
        <v>9519051</v>
      </c>
      <c r="J38" s="151">
        <f t="shared" si="12"/>
        <v>10232063</v>
      </c>
      <c r="K38" s="140"/>
    </row>
    <row r="39" spans="1:11" ht="12" customHeight="1">
      <c r="A39" s="3"/>
      <c r="B39" s="133"/>
      <c r="C39" s="154"/>
      <c r="D39" s="155"/>
      <c r="E39" s="154"/>
      <c r="F39" s="155"/>
      <c r="G39" s="154"/>
      <c r="H39" s="155"/>
      <c r="I39" s="156"/>
      <c r="J39" s="155"/>
      <c r="K39" s="4"/>
    </row>
    <row r="40" spans="1:10" ht="15">
      <c r="A40" s="3"/>
      <c r="B40" s="144" t="s">
        <v>82</v>
      </c>
      <c r="C40" s="151">
        <f aca="true" t="shared" si="13" ref="C40:J40">SUM(C14:C38)</f>
        <v>253899472</v>
      </c>
      <c r="D40" s="157">
        <f t="shared" si="13"/>
        <v>232999044</v>
      </c>
      <c r="E40" s="151">
        <f t="shared" si="13"/>
        <v>101263541</v>
      </c>
      <c r="F40" s="157">
        <f t="shared" si="13"/>
        <v>128623368</v>
      </c>
      <c r="G40" s="153">
        <f t="shared" si="13"/>
        <v>15312293</v>
      </c>
      <c r="H40" s="157">
        <f t="shared" si="13"/>
        <v>16658984</v>
      </c>
      <c r="I40" s="153">
        <f t="shared" si="13"/>
        <v>116575834</v>
      </c>
      <c r="J40" s="157">
        <f t="shared" si="13"/>
        <v>145282352</v>
      </c>
    </row>
    <row r="41" spans="1:10" ht="12" customHeight="1">
      <c r="A41" s="3"/>
      <c r="B41" s="135"/>
      <c r="C41" s="151"/>
      <c r="D41" s="152"/>
      <c r="E41" s="153"/>
      <c r="F41" s="152"/>
      <c r="G41" s="153"/>
      <c r="H41" s="152"/>
      <c r="I41" s="151"/>
      <c r="J41" s="152"/>
    </row>
    <row r="42" spans="1:10" ht="15.75" thickBot="1">
      <c r="A42" s="3"/>
      <c r="B42" s="146" t="s">
        <v>83</v>
      </c>
      <c r="C42" s="158">
        <f aca="true" t="shared" si="14" ref="C42:J42">SUM(C14+C18+C20+C28+C30+C32+C38)</f>
        <v>18057050</v>
      </c>
      <c r="D42" s="159">
        <f t="shared" si="14"/>
        <v>9734117</v>
      </c>
      <c r="E42" s="158">
        <f t="shared" si="14"/>
        <v>38208903</v>
      </c>
      <c r="F42" s="159">
        <f t="shared" si="14"/>
        <v>50634756</v>
      </c>
      <c r="G42" s="158">
        <f t="shared" si="14"/>
        <v>13484010</v>
      </c>
      <c r="H42" s="159">
        <f t="shared" si="14"/>
        <v>13505492</v>
      </c>
      <c r="I42" s="158">
        <f t="shared" si="14"/>
        <v>51692913</v>
      </c>
      <c r="J42" s="159">
        <f t="shared" si="14"/>
        <v>64140248</v>
      </c>
    </row>
    <row r="43" ht="15" thickTop="1">
      <c r="A43" s="3"/>
    </row>
    <row r="44" spans="1:11" ht="14.25">
      <c r="A44" s="3"/>
      <c r="B44" s="149"/>
      <c r="C44" s="15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49" right="0.6" top="0.73" bottom="0.16" header="0.55" footer="0.16"/>
  <pageSetup horizontalDpi="600" verticalDpi="600" orientation="landscape" scale="90" r:id="rId1"/>
  <headerFooter alignWithMargins="0">
    <oddHeader>&amp;C&amp;"Book Antiqua,Regular"-16-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46">
      <selection activeCell="T93" sqref="T9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Antiqua,Regular"-17-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7"/>
  <sheetViews>
    <sheetView workbookViewId="0" topLeftCell="A1">
      <selection activeCell="P28" sqref="P28"/>
    </sheetView>
  </sheetViews>
  <sheetFormatPr defaultColWidth="9.140625" defaultRowHeight="12.75"/>
  <cols>
    <col min="1" max="16384" width="9.140625" style="330" customWidth="1"/>
  </cols>
  <sheetData>
    <row r="2" spans="1:11" ht="18">
      <c r="A2" s="358" t="s">
        <v>175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2.75" customHeight="1">
      <c r="A3" s="357" t="s">
        <v>472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2.75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1" ht="12.75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</row>
    <row r="6" spans="1:11" ht="12.7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7" spans="1:11" ht="12.75" customHeight="1">
      <c r="A7" s="357"/>
      <c r="B7" s="357"/>
      <c r="C7" s="357"/>
      <c r="D7" s="357"/>
      <c r="E7" s="357"/>
      <c r="F7" s="357"/>
      <c r="G7" s="357"/>
      <c r="H7" s="357"/>
      <c r="I7" s="357"/>
      <c r="J7" s="357"/>
      <c r="K7" s="357"/>
    </row>
    <row r="8" spans="1:11" ht="12.75" customHeight="1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</row>
    <row r="9" spans="1:11" ht="12.75" customHeight="1">
      <c r="A9" s="357" t="s">
        <v>473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</row>
    <row r="10" spans="1:11" ht="12.75" customHeight="1">
      <c r="A10" s="357"/>
      <c r="B10" s="357"/>
      <c r="C10" s="357"/>
      <c r="D10" s="357"/>
      <c r="E10" s="357"/>
      <c r="F10" s="357"/>
      <c r="G10" s="357"/>
      <c r="H10" s="357"/>
      <c r="I10" s="357"/>
      <c r="J10" s="357"/>
      <c r="K10" s="357"/>
    </row>
    <row r="11" spans="1:11" ht="12.75" customHeight="1">
      <c r="A11" s="357"/>
      <c r="B11" s="357"/>
      <c r="C11" s="357"/>
      <c r="D11" s="357"/>
      <c r="E11" s="357"/>
      <c r="F11" s="357"/>
      <c r="G11" s="357"/>
      <c r="H11" s="357"/>
      <c r="I11" s="357"/>
      <c r="J11" s="357"/>
      <c r="K11" s="357"/>
    </row>
    <row r="12" spans="1:11" ht="12.75" customHeight="1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</row>
    <row r="13" spans="1:11" ht="12.75" customHeight="1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</row>
    <row r="14" spans="1:11" ht="12.75" customHeight="1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11" ht="12.75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</row>
    <row r="16" spans="1:11" ht="12.75" customHeight="1">
      <c r="A16" s="357" t="s">
        <v>474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</row>
    <row r="17" spans="1:11" ht="12.75" customHeight="1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</row>
    <row r="18" spans="1:11" ht="12.75" customHeight="1">
      <c r="A18" s="357"/>
      <c r="B18" s="357"/>
      <c r="C18" s="357"/>
      <c r="D18" s="357"/>
      <c r="E18" s="357"/>
      <c r="F18" s="357"/>
      <c r="G18" s="357"/>
      <c r="H18" s="357"/>
      <c r="I18" s="357"/>
      <c r="J18" s="357"/>
      <c r="K18" s="357"/>
    </row>
    <row r="19" spans="1:11" ht="12.75" customHeight="1">
      <c r="A19" s="357"/>
      <c r="B19" s="357"/>
      <c r="C19" s="357"/>
      <c r="D19" s="357"/>
      <c r="E19" s="357"/>
      <c r="F19" s="357"/>
      <c r="G19" s="357"/>
      <c r="H19" s="357"/>
      <c r="I19" s="357"/>
      <c r="J19" s="357"/>
      <c r="K19" s="357"/>
    </row>
    <row r="20" spans="1:11" ht="12.75" customHeight="1">
      <c r="A20" s="357"/>
      <c r="B20" s="357"/>
      <c r="C20" s="357"/>
      <c r="D20" s="357"/>
      <c r="E20" s="357"/>
      <c r="F20" s="357"/>
      <c r="G20" s="357"/>
      <c r="H20" s="357"/>
      <c r="I20" s="357"/>
      <c r="J20" s="357"/>
      <c r="K20" s="357"/>
    </row>
    <row r="21" spans="1:11" ht="12.75" customHeight="1">
      <c r="A21" s="357"/>
      <c r="B21" s="357"/>
      <c r="C21" s="357"/>
      <c r="D21" s="357"/>
      <c r="E21" s="357"/>
      <c r="F21" s="357"/>
      <c r="G21" s="357"/>
      <c r="H21" s="357"/>
      <c r="I21" s="357"/>
      <c r="J21" s="357"/>
      <c r="K21" s="357"/>
    </row>
    <row r="22" spans="1:11" ht="12.75" customHeight="1">
      <c r="A22" s="357" t="s">
        <v>475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</row>
    <row r="23" spans="1:11" ht="12.75" customHeight="1">
      <c r="A23" s="357"/>
      <c r="B23" s="357"/>
      <c r="C23" s="357"/>
      <c r="D23" s="357"/>
      <c r="E23" s="357"/>
      <c r="F23" s="357"/>
      <c r="G23" s="357"/>
      <c r="H23" s="357"/>
      <c r="I23" s="357"/>
      <c r="J23" s="357"/>
      <c r="K23" s="357"/>
    </row>
    <row r="24" spans="1:11" ht="12.75" customHeight="1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</row>
    <row r="25" spans="1:11" ht="12.75" customHeight="1">
      <c r="A25" s="357"/>
      <c r="B25" s="357"/>
      <c r="C25" s="357"/>
      <c r="D25" s="357"/>
      <c r="E25" s="357"/>
      <c r="F25" s="357"/>
      <c r="G25" s="357"/>
      <c r="H25" s="357"/>
      <c r="I25" s="357"/>
      <c r="J25" s="357"/>
      <c r="K25" s="357"/>
    </row>
    <row r="26" spans="1:11" ht="12.75" customHeight="1">
      <c r="A26" s="357"/>
      <c r="B26" s="357"/>
      <c r="C26" s="357"/>
      <c r="D26" s="357"/>
      <c r="E26" s="357"/>
      <c r="F26" s="357"/>
      <c r="G26" s="357"/>
      <c r="H26" s="357"/>
      <c r="I26" s="357"/>
      <c r="J26" s="357"/>
      <c r="K26" s="357"/>
    </row>
    <row r="27" spans="1:11" ht="12.75" customHeight="1">
      <c r="A27" s="357"/>
      <c r="B27" s="357"/>
      <c r="C27" s="357"/>
      <c r="D27" s="357"/>
      <c r="E27" s="357"/>
      <c r="F27" s="357"/>
      <c r="G27" s="357"/>
      <c r="H27" s="357"/>
      <c r="I27" s="357"/>
      <c r="J27" s="357"/>
      <c r="K27" s="357"/>
    </row>
    <row r="28" spans="1:11" ht="12.75" customHeight="1">
      <c r="A28" s="357"/>
      <c r="B28" s="357"/>
      <c r="C28" s="357"/>
      <c r="D28" s="357"/>
      <c r="E28" s="357"/>
      <c r="F28" s="357"/>
      <c r="G28" s="357"/>
      <c r="H28" s="357"/>
      <c r="I28" s="357"/>
      <c r="J28" s="357"/>
      <c r="K28" s="357"/>
    </row>
    <row r="29" spans="1:11" ht="18">
      <c r="A29" s="358" t="s">
        <v>176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</row>
    <row r="30" spans="1:11" ht="12.75" customHeight="1">
      <c r="A30" s="357" t="s">
        <v>476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</row>
    <row r="31" spans="1:11" ht="12.75" customHeight="1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</row>
    <row r="32" spans="1:11" ht="12.75" customHeight="1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</row>
    <row r="33" spans="1:11" ht="12.75" customHeight="1">
      <c r="A33" s="357"/>
      <c r="B33" s="357"/>
      <c r="C33" s="357"/>
      <c r="D33" s="357"/>
      <c r="E33" s="357"/>
      <c r="F33" s="357"/>
      <c r="G33" s="357"/>
      <c r="H33" s="357"/>
      <c r="I33" s="357"/>
      <c r="J33" s="357"/>
      <c r="K33" s="357"/>
    </row>
    <row r="34" spans="1:11" ht="12.75" customHeight="1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</row>
    <row r="35" spans="1:11" ht="12.75" customHeight="1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1" ht="12.75" customHeight="1">
      <c r="A36" s="357" t="s">
        <v>477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</row>
    <row r="37" spans="1:11" ht="12.75" customHeight="1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</row>
    <row r="38" spans="1:11" ht="12.75" customHeight="1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</row>
    <row r="39" spans="1:11" ht="12.75" customHeight="1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</row>
    <row r="40" spans="1:11" ht="12.75" customHeight="1">
      <c r="A40" s="357"/>
      <c r="B40" s="357"/>
      <c r="C40" s="357"/>
      <c r="D40" s="357"/>
      <c r="E40" s="357"/>
      <c r="F40" s="357"/>
      <c r="G40" s="357"/>
      <c r="H40" s="357"/>
      <c r="I40" s="357"/>
      <c r="J40" s="357"/>
      <c r="K40" s="357"/>
    </row>
    <row r="41" spans="1:11" ht="12.75" customHeight="1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</row>
    <row r="42" spans="1:11" ht="12.75" customHeight="1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</row>
    <row r="43" spans="1:11" ht="12.75" customHeight="1">
      <c r="A43" s="357" t="s">
        <v>478</v>
      </c>
      <c r="B43" s="357"/>
      <c r="C43" s="357"/>
      <c r="D43" s="357"/>
      <c r="E43" s="357"/>
      <c r="F43" s="357"/>
      <c r="G43" s="357"/>
      <c r="H43" s="357"/>
      <c r="I43" s="357"/>
      <c r="J43" s="357"/>
      <c r="K43" s="357"/>
    </row>
    <row r="44" spans="1:11" ht="12.75" customHeight="1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</row>
    <row r="45" spans="1:11" ht="12.75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</row>
    <row r="46" spans="1:11" ht="12.75" customHeight="1">
      <c r="A46" s="357"/>
      <c r="B46" s="357"/>
      <c r="C46" s="357"/>
      <c r="D46" s="357"/>
      <c r="E46" s="357"/>
      <c r="F46" s="357"/>
      <c r="G46" s="357"/>
      <c r="H46" s="357"/>
      <c r="I46" s="357"/>
      <c r="J46" s="357"/>
      <c r="K46" s="357"/>
    </row>
    <row r="47" spans="1:11" ht="12.75" customHeight="1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</row>
    <row r="48" spans="1:11" ht="12.75" customHeight="1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</row>
    <row r="49" spans="1:11" ht="12.75" customHeight="1">
      <c r="A49" s="357" t="s">
        <v>479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</row>
    <row r="50" spans="1:11" ht="12.75" customHeight="1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</row>
    <row r="51" spans="1:11" ht="12.75" customHeight="1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</row>
    <row r="52" spans="1:11" ht="12.75" customHeight="1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</row>
    <row r="53" spans="1:11" ht="12.75" customHeight="1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</row>
    <row r="54" spans="1:11" ht="12.75" customHeight="1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</row>
    <row r="55" spans="1:11" ht="12.75" customHeight="1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</row>
    <row r="56" spans="1:11" ht="12.75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</row>
    <row r="57" spans="1:11" ht="12.75" customHeight="1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10">
    <mergeCell ref="A30:K35"/>
    <mergeCell ref="A36:K42"/>
    <mergeCell ref="A43:K48"/>
    <mergeCell ref="A49:K57"/>
    <mergeCell ref="A2:K2"/>
    <mergeCell ref="A3:K8"/>
    <mergeCell ref="A9:K15"/>
    <mergeCell ref="A16:K21"/>
    <mergeCell ref="A22:K28"/>
    <mergeCell ref="A29:K2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34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60" t="s">
        <v>134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0" t="str">
        <f>UPPER('Table 1'!$M$1)&amp;" "&amp;'Table 1'!$N$1&amp;" WITH THE CORRESPONDING MONTH OF "&amp;'Table 1'!$O$1</f>
        <v>MAY  2020 WITH THE CORRESPONDING MONTH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237"/>
      <c r="C4" s="237"/>
      <c r="E4" s="200"/>
      <c r="F4" s="200"/>
      <c r="G4" s="200"/>
      <c r="J4" s="190"/>
      <c r="K4" s="4"/>
      <c r="L4" s="4"/>
    </row>
    <row r="5" spans="2:12" ht="15">
      <c r="B5" s="199" t="s">
        <v>129</v>
      </c>
      <c r="C5" s="262" t="s">
        <v>130</v>
      </c>
      <c r="D5" s="198" t="s">
        <v>135</v>
      </c>
      <c r="E5" s="201"/>
      <c r="F5" s="4"/>
      <c r="G5" s="201"/>
      <c r="J5" s="4"/>
      <c r="K5" s="201"/>
      <c r="L5" s="4"/>
    </row>
    <row r="6" spans="1:12" ht="16.5">
      <c r="A6" s="201"/>
      <c r="B6" s="4"/>
      <c r="C6" s="4"/>
      <c r="D6" s="202">
        <f>'Table 1'!$N$1</f>
        <v>2020</v>
      </c>
      <c r="E6" s="202">
        <f>'Table 1'!$O$1</f>
        <v>2019</v>
      </c>
      <c r="F6" s="203"/>
      <c r="G6" s="204"/>
      <c r="H6" s="338" t="s">
        <v>182</v>
      </c>
      <c r="I6" s="338" t="s">
        <v>156</v>
      </c>
      <c r="J6" s="338" t="s">
        <v>183</v>
      </c>
      <c r="K6" s="338" t="s">
        <v>184</v>
      </c>
      <c r="L6" s="4"/>
    </row>
    <row r="7" spans="2:12" ht="16.5">
      <c r="B7" s="302" t="str">
        <f>H7</f>
        <v>048</v>
      </c>
      <c r="C7" s="303" t="str">
        <f>I7</f>
        <v>Cereal, Flour, Starch</v>
      </c>
      <c r="D7" s="304">
        <f>J7</f>
        <v>4060470</v>
      </c>
      <c r="E7" s="305">
        <f>K7</f>
        <v>4797233</v>
      </c>
      <c r="F7" s="203"/>
      <c r="G7" s="204"/>
      <c r="H7" s="339" t="s">
        <v>276</v>
      </c>
      <c r="I7" s="339" t="s">
        <v>277</v>
      </c>
      <c r="J7" s="340">
        <v>4060470</v>
      </c>
      <c r="K7" s="340">
        <v>4797233</v>
      </c>
      <c r="L7" s="4"/>
    </row>
    <row r="8" spans="1:12" ht="16.5">
      <c r="A8" s="205"/>
      <c r="B8" s="306" t="str">
        <f aca="true" t="shared" si="0" ref="B8:E16">H8</f>
        <v>098</v>
      </c>
      <c r="C8" s="307" t="str">
        <f t="shared" si="0"/>
        <v>Edible Products</v>
      </c>
      <c r="D8" s="204">
        <f t="shared" si="0"/>
        <v>6343559</v>
      </c>
      <c r="E8" s="308">
        <f t="shared" si="0"/>
        <v>7915605</v>
      </c>
      <c r="F8" s="203"/>
      <c r="G8" s="204"/>
      <c r="H8" s="339" t="s">
        <v>259</v>
      </c>
      <c r="I8" s="339" t="s">
        <v>260</v>
      </c>
      <c r="J8" s="340">
        <v>6343559</v>
      </c>
      <c r="K8" s="340">
        <v>7915605</v>
      </c>
      <c r="L8" s="4"/>
    </row>
    <row r="9" spans="1:12" ht="16.5">
      <c r="A9" s="208"/>
      <c r="B9" s="306" t="str">
        <f t="shared" si="0"/>
        <v>334</v>
      </c>
      <c r="C9" s="307" t="str">
        <f t="shared" si="0"/>
        <v>Petroleum Products Refined</v>
      </c>
      <c r="D9" s="204">
        <f t="shared" si="0"/>
        <v>19741470</v>
      </c>
      <c r="E9" s="308">
        <f t="shared" si="0"/>
        <v>68260615</v>
      </c>
      <c r="F9" s="203"/>
      <c r="G9" s="204"/>
      <c r="H9" s="339" t="s">
        <v>284</v>
      </c>
      <c r="I9" s="339" t="s">
        <v>285</v>
      </c>
      <c r="J9" s="340">
        <v>19741470</v>
      </c>
      <c r="K9" s="340">
        <v>68260615</v>
      </c>
      <c r="L9" s="4"/>
    </row>
    <row r="10" spans="1:12" ht="16.5">
      <c r="A10" s="208"/>
      <c r="B10" s="306" t="str">
        <f t="shared" si="0"/>
        <v>542</v>
      </c>
      <c r="C10" s="307" t="str">
        <f t="shared" si="0"/>
        <v>Medicaments Including Vet. Med.</v>
      </c>
      <c r="D10" s="204">
        <f t="shared" si="0"/>
        <v>7924419</v>
      </c>
      <c r="E10" s="308">
        <f t="shared" si="0"/>
        <v>8223826</v>
      </c>
      <c r="F10" s="203"/>
      <c r="G10" s="204"/>
      <c r="H10" s="339" t="s">
        <v>338</v>
      </c>
      <c r="I10" s="339" t="s">
        <v>339</v>
      </c>
      <c r="J10" s="340">
        <v>7924419</v>
      </c>
      <c r="K10" s="340">
        <v>8223826</v>
      </c>
      <c r="L10" s="4"/>
    </row>
    <row r="11" spans="1:12" ht="16.5">
      <c r="A11" s="208"/>
      <c r="B11" s="306" t="str">
        <f t="shared" si="0"/>
        <v>642</v>
      </c>
      <c r="C11" s="307" t="str">
        <f t="shared" si="0"/>
        <v>Articles Of Paper</v>
      </c>
      <c r="D11" s="204">
        <f t="shared" si="0"/>
        <v>6177525</v>
      </c>
      <c r="E11" s="308">
        <f t="shared" si="0"/>
        <v>6223811</v>
      </c>
      <c r="F11" s="209"/>
      <c r="G11" s="210"/>
      <c r="H11" s="339" t="s">
        <v>263</v>
      </c>
      <c r="I11" s="339" t="s">
        <v>264</v>
      </c>
      <c r="J11" s="340">
        <v>6177525</v>
      </c>
      <c r="K11" s="340">
        <v>6223811</v>
      </c>
      <c r="L11" s="4"/>
    </row>
    <row r="12" spans="1:12" ht="16.5">
      <c r="A12" s="202" t="s">
        <v>136</v>
      </c>
      <c r="B12" s="306" t="str">
        <f t="shared" si="0"/>
        <v>716</v>
      </c>
      <c r="C12" s="307" t="str">
        <f t="shared" si="0"/>
        <v>Rotating Electric Plant</v>
      </c>
      <c r="D12" s="204">
        <f t="shared" si="0"/>
        <v>4712754</v>
      </c>
      <c r="E12" s="308">
        <f t="shared" si="0"/>
        <v>519027</v>
      </c>
      <c r="F12" s="209"/>
      <c r="G12" s="210"/>
      <c r="H12" s="339" t="s">
        <v>315</v>
      </c>
      <c r="I12" s="339" t="s">
        <v>316</v>
      </c>
      <c r="J12" s="340">
        <v>4712754</v>
      </c>
      <c r="K12" s="340">
        <v>519027</v>
      </c>
      <c r="L12" s="4"/>
    </row>
    <row r="13" spans="1:12" ht="16.5">
      <c r="A13" s="208"/>
      <c r="B13" s="306" t="str">
        <f t="shared" si="0"/>
        <v>752</v>
      </c>
      <c r="C13" s="307" t="str">
        <f t="shared" si="0"/>
        <v>Data Processing Machines</v>
      </c>
      <c r="D13" s="204">
        <f t="shared" si="0"/>
        <v>5417321</v>
      </c>
      <c r="E13" s="308">
        <f t="shared" si="0"/>
        <v>3533059</v>
      </c>
      <c r="F13" s="209"/>
      <c r="G13" s="210"/>
      <c r="H13" s="339" t="s">
        <v>265</v>
      </c>
      <c r="I13" s="339" t="s">
        <v>266</v>
      </c>
      <c r="J13" s="340">
        <v>5417321</v>
      </c>
      <c r="K13" s="340">
        <v>3533059</v>
      </c>
      <c r="L13" s="4"/>
    </row>
    <row r="14" spans="1:12" ht="16.5">
      <c r="A14" s="208"/>
      <c r="B14" s="306" t="str">
        <f t="shared" si="0"/>
        <v>776</v>
      </c>
      <c r="C14" s="307" t="str">
        <f t="shared" si="0"/>
        <v>Valves Tubes Diodes</v>
      </c>
      <c r="D14" s="204">
        <f t="shared" si="0"/>
        <v>4307073</v>
      </c>
      <c r="E14" s="308">
        <f t="shared" si="0"/>
        <v>3278883</v>
      </c>
      <c r="F14" s="209"/>
      <c r="G14" s="210"/>
      <c r="H14" s="339" t="s">
        <v>317</v>
      </c>
      <c r="I14" s="339" t="s">
        <v>318</v>
      </c>
      <c r="J14" s="340">
        <v>4307073</v>
      </c>
      <c r="K14" s="340">
        <v>3278883</v>
      </c>
      <c r="L14" s="4"/>
    </row>
    <row r="15" spans="1:12" ht="16.5">
      <c r="A15" s="208"/>
      <c r="B15" s="306" t="str">
        <f t="shared" si="0"/>
        <v>781</v>
      </c>
      <c r="C15" s="307" t="str">
        <f t="shared" si="0"/>
        <v>Motor Cars</v>
      </c>
      <c r="D15" s="204">
        <f t="shared" si="0"/>
        <v>6167963</v>
      </c>
      <c r="E15" s="308">
        <f t="shared" si="0"/>
        <v>8688478</v>
      </c>
      <c r="F15" s="209"/>
      <c r="G15" s="210"/>
      <c r="H15" s="339" t="s">
        <v>305</v>
      </c>
      <c r="I15" s="339" t="s">
        <v>306</v>
      </c>
      <c r="J15" s="340">
        <v>6167963</v>
      </c>
      <c r="K15" s="340">
        <v>8688478</v>
      </c>
      <c r="L15" s="4"/>
    </row>
    <row r="16" spans="1:12" ht="16.5">
      <c r="A16" s="208"/>
      <c r="B16" s="306" t="str">
        <f t="shared" si="0"/>
        <v>893</v>
      </c>
      <c r="C16" s="307" t="str">
        <f t="shared" si="0"/>
        <v>Articles Of Plastic</v>
      </c>
      <c r="D16" s="204">
        <f t="shared" si="0"/>
        <v>5599014</v>
      </c>
      <c r="E16" s="308">
        <f t="shared" si="0"/>
        <v>5451586</v>
      </c>
      <c r="F16" s="209"/>
      <c r="G16" s="210"/>
      <c r="H16" s="339" t="s">
        <v>272</v>
      </c>
      <c r="I16" s="339" t="s">
        <v>273</v>
      </c>
      <c r="J16" s="340">
        <v>5599014</v>
      </c>
      <c r="K16" s="340">
        <v>5451586</v>
      </c>
      <c r="L16" s="4"/>
    </row>
    <row r="17" spans="1:12" ht="16.5">
      <c r="A17" s="208"/>
      <c r="B17" s="309"/>
      <c r="C17" s="307"/>
      <c r="D17" s="307"/>
      <c r="E17" s="310"/>
      <c r="F17" s="217"/>
      <c r="G17" s="204"/>
      <c r="J17" s="209"/>
      <c r="K17" s="210"/>
      <c r="L17" s="4"/>
    </row>
    <row r="18" spans="1:12" ht="16.5">
      <c r="A18" s="4"/>
      <c r="B18" s="309"/>
      <c r="C18" s="307"/>
      <c r="D18" s="307"/>
      <c r="E18" s="310"/>
      <c r="F18" s="4"/>
      <c r="G18" s="4"/>
      <c r="J18" s="4"/>
      <c r="K18" s="4"/>
      <c r="L18" s="4"/>
    </row>
    <row r="19" spans="1:12" ht="16.5">
      <c r="A19" s="205"/>
      <c r="B19" s="309"/>
      <c r="C19" s="307"/>
      <c r="D19" s="307"/>
      <c r="E19" s="310"/>
      <c r="F19" s="4"/>
      <c r="G19" s="4"/>
      <c r="H19" s="338" t="s">
        <v>182</v>
      </c>
      <c r="I19" s="338" t="s">
        <v>156</v>
      </c>
      <c r="J19" s="338" t="s">
        <v>183</v>
      </c>
      <c r="K19" s="338" t="s">
        <v>184</v>
      </c>
      <c r="L19" s="4"/>
    </row>
    <row r="20" spans="2:12" ht="16.5" customHeight="1">
      <c r="B20" s="306" t="str">
        <f aca="true" t="shared" si="1" ref="B20:E29">H20</f>
        <v>048</v>
      </c>
      <c r="C20" s="307" t="str">
        <f t="shared" si="1"/>
        <v>Cereal, Flour, Starch</v>
      </c>
      <c r="D20" s="204">
        <f t="shared" si="1"/>
        <v>2024462</v>
      </c>
      <c r="E20" s="308">
        <f t="shared" si="1"/>
        <v>1591171</v>
      </c>
      <c r="F20" s="4"/>
      <c r="G20" s="4"/>
      <c r="H20" s="339" t="s">
        <v>276</v>
      </c>
      <c r="I20" s="339" t="s">
        <v>277</v>
      </c>
      <c r="J20" s="340">
        <v>2024462</v>
      </c>
      <c r="K20" s="340">
        <v>1591171</v>
      </c>
      <c r="L20" s="4"/>
    </row>
    <row r="21" spans="2:12" ht="16.5" customHeight="1">
      <c r="B21" s="306" t="str">
        <f t="shared" si="1"/>
        <v>091</v>
      </c>
      <c r="C21" s="307" t="str">
        <f t="shared" si="1"/>
        <v>Margarine And Shortening</v>
      </c>
      <c r="D21" s="204">
        <f t="shared" si="1"/>
        <v>1701070</v>
      </c>
      <c r="E21" s="308">
        <f t="shared" si="1"/>
        <v>2072478</v>
      </c>
      <c r="F21" s="4"/>
      <c r="G21" s="4"/>
      <c r="H21" s="339" t="s">
        <v>95</v>
      </c>
      <c r="I21" s="339" t="s">
        <v>331</v>
      </c>
      <c r="J21" s="340">
        <v>1701070</v>
      </c>
      <c r="K21" s="340">
        <v>2072478</v>
      </c>
      <c r="L21" s="4"/>
    </row>
    <row r="22" spans="1:12" ht="16.5">
      <c r="A22" s="248"/>
      <c r="B22" s="306" t="str">
        <f t="shared" si="1"/>
        <v>112</v>
      </c>
      <c r="C22" s="307" t="str">
        <f t="shared" si="1"/>
        <v>Alcoholic Beverages</v>
      </c>
      <c r="D22" s="204">
        <f t="shared" si="1"/>
        <v>6765220</v>
      </c>
      <c r="E22" s="308">
        <f t="shared" si="1"/>
        <v>8784850</v>
      </c>
      <c r="F22" s="4"/>
      <c r="G22" s="4"/>
      <c r="H22" s="339" t="s">
        <v>282</v>
      </c>
      <c r="I22" s="339" t="s">
        <v>283</v>
      </c>
      <c r="J22" s="340">
        <v>6765220</v>
      </c>
      <c r="K22" s="340">
        <v>8784850</v>
      </c>
      <c r="L22" s="4"/>
    </row>
    <row r="23" spans="1:12" ht="16.5">
      <c r="A23" s="205"/>
      <c r="B23" s="306" t="str">
        <f t="shared" si="1"/>
        <v>591</v>
      </c>
      <c r="C23" s="307" t="str">
        <f t="shared" si="1"/>
        <v>Disinfectants,Insecticides</v>
      </c>
      <c r="D23" s="204">
        <f t="shared" si="1"/>
        <v>3710183</v>
      </c>
      <c r="E23" s="308">
        <f t="shared" si="1"/>
        <v>1358935</v>
      </c>
      <c r="F23" s="4"/>
      <c r="G23" s="4"/>
      <c r="H23" s="339" t="s">
        <v>105</v>
      </c>
      <c r="I23" s="339" t="s">
        <v>296</v>
      </c>
      <c r="J23" s="340">
        <v>3710183</v>
      </c>
      <c r="K23" s="340">
        <v>1358935</v>
      </c>
      <c r="L23" s="4"/>
    </row>
    <row r="24" spans="1:12" ht="16.5">
      <c r="A24" s="202" t="s">
        <v>137</v>
      </c>
      <c r="B24" s="306" t="str">
        <f t="shared" si="1"/>
        <v>661</v>
      </c>
      <c r="C24" s="307" t="str">
        <f t="shared" si="1"/>
        <v>Lime, Cement</v>
      </c>
      <c r="D24" s="204">
        <f t="shared" si="1"/>
        <v>3697252</v>
      </c>
      <c r="E24" s="308">
        <f t="shared" si="1"/>
        <v>5238751</v>
      </c>
      <c r="F24" s="4"/>
      <c r="G24" s="4"/>
      <c r="H24" s="339" t="s">
        <v>332</v>
      </c>
      <c r="I24" s="339" t="s">
        <v>333</v>
      </c>
      <c r="J24" s="340">
        <v>3697252</v>
      </c>
      <c r="K24" s="340">
        <v>5238751</v>
      </c>
      <c r="L24" s="4"/>
    </row>
    <row r="25" spans="1:12" ht="16.5">
      <c r="A25" s="202" t="s">
        <v>138</v>
      </c>
      <c r="B25" s="306" t="str">
        <f t="shared" si="1"/>
        <v>663</v>
      </c>
      <c r="C25" s="307" t="str">
        <f t="shared" si="1"/>
        <v>Mineral Manufactures</v>
      </c>
      <c r="D25" s="204">
        <f t="shared" si="1"/>
        <v>2128920</v>
      </c>
      <c r="E25" s="308">
        <f t="shared" si="1"/>
        <v>775024</v>
      </c>
      <c r="F25" s="4"/>
      <c r="G25" s="4"/>
      <c r="H25" s="339" t="s">
        <v>436</v>
      </c>
      <c r="I25" s="339" t="s">
        <v>437</v>
      </c>
      <c r="J25" s="340">
        <v>2128920</v>
      </c>
      <c r="K25" s="340">
        <v>775024</v>
      </c>
      <c r="L25" s="4"/>
    </row>
    <row r="26" spans="1:12" ht="16.5">
      <c r="A26" s="205"/>
      <c r="B26" s="306" t="str">
        <f t="shared" si="1"/>
        <v>692</v>
      </c>
      <c r="C26" s="307" t="str">
        <f t="shared" si="1"/>
        <v>Metal Containers</v>
      </c>
      <c r="D26" s="204">
        <f t="shared" si="1"/>
        <v>1755240</v>
      </c>
      <c r="E26" s="308">
        <f t="shared" si="1"/>
        <v>961013</v>
      </c>
      <c r="F26" s="4"/>
      <c r="G26" s="4"/>
      <c r="H26" s="339" t="s">
        <v>340</v>
      </c>
      <c r="I26" s="339" t="s">
        <v>341</v>
      </c>
      <c r="J26" s="340">
        <v>1755240</v>
      </c>
      <c r="K26" s="340">
        <v>961013</v>
      </c>
      <c r="L26" s="4"/>
    </row>
    <row r="27" spans="1:12" ht="16.5">
      <c r="A27" s="205"/>
      <c r="B27" s="306" t="str">
        <f t="shared" si="1"/>
        <v>772</v>
      </c>
      <c r="C27" s="307" t="str">
        <f t="shared" si="1"/>
        <v>Electric Switches Fuses</v>
      </c>
      <c r="D27" s="204">
        <f t="shared" si="1"/>
        <v>1542365</v>
      </c>
      <c r="E27" s="308">
        <f t="shared" si="1"/>
        <v>1199510</v>
      </c>
      <c r="F27" s="4"/>
      <c r="G27" s="201"/>
      <c r="H27" s="339" t="s">
        <v>321</v>
      </c>
      <c r="I27" s="339" t="s">
        <v>322</v>
      </c>
      <c r="J27" s="340">
        <v>1542365</v>
      </c>
      <c r="K27" s="340">
        <v>1199510</v>
      </c>
      <c r="L27" s="4"/>
    </row>
    <row r="28" spans="1:12" ht="16.5">
      <c r="A28" s="205"/>
      <c r="B28" s="306" t="str">
        <f t="shared" si="1"/>
        <v>793</v>
      </c>
      <c r="C28" s="307" t="str">
        <f t="shared" si="1"/>
        <v>Ships And Boats</v>
      </c>
      <c r="D28" s="204">
        <f t="shared" si="1"/>
        <v>3400000</v>
      </c>
      <c r="E28" s="308">
        <f t="shared" si="1"/>
        <v>0</v>
      </c>
      <c r="F28" s="217"/>
      <c r="G28" s="204"/>
      <c r="H28" s="339" t="s">
        <v>430</v>
      </c>
      <c r="I28" s="339" t="s">
        <v>431</v>
      </c>
      <c r="J28" s="340">
        <v>3400000</v>
      </c>
      <c r="K28" s="340">
        <v>0</v>
      </c>
      <c r="L28" s="4"/>
    </row>
    <row r="29" spans="2:12" ht="16.5">
      <c r="B29" s="306" t="str">
        <f t="shared" si="1"/>
        <v>892</v>
      </c>
      <c r="C29" s="307" t="str">
        <f t="shared" si="1"/>
        <v>Printed Matter</v>
      </c>
      <c r="D29" s="204">
        <f t="shared" si="1"/>
        <v>2352254</v>
      </c>
      <c r="E29" s="308">
        <f t="shared" si="1"/>
        <v>2551842</v>
      </c>
      <c r="F29" s="203"/>
      <c r="G29" s="204"/>
      <c r="H29" s="339" t="s">
        <v>334</v>
      </c>
      <c r="I29" s="339" t="s">
        <v>335</v>
      </c>
      <c r="J29" s="340">
        <v>2352254</v>
      </c>
      <c r="K29" s="340">
        <v>2551842</v>
      </c>
      <c r="L29" s="4"/>
    </row>
    <row r="30" spans="1:12" ht="16.5">
      <c r="A30" s="205"/>
      <c r="B30" s="309"/>
      <c r="C30" s="311"/>
      <c r="D30" s="311"/>
      <c r="E30" s="312"/>
      <c r="F30" s="209"/>
      <c r="G30" s="221"/>
      <c r="H30" s="203"/>
      <c r="I30" s="204"/>
      <c r="J30" s="203"/>
      <c r="K30" s="204"/>
      <c r="L30" s="4"/>
    </row>
    <row r="31" spans="1:12" ht="16.5">
      <c r="A31" s="205"/>
      <c r="B31" s="309"/>
      <c r="C31" s="307"/>
      <c r="D31" s="307"/>
      <c r="E31" s="313"/>
      <c r="F31" s="209"/>
      <c r="G31" s="221"/>
      <c r="H31" s="203"/>
      <c r="I31" s="204"/>
      <c r="J31" s="203"/>
      <c r="K31" s="204"/>
      <c r="L31" s="4"/>
    </row>
    <row r="32" spans="1:12" ht="16.5">
      <c r="A32" s="205"/>
      <c r="B32" s="309"/>
      <c r="C32" s="307"/>
      <c r="D32" s="307"/>
      <c r="E32" s="313"/>
      <c r="F32" s="209"/>
      <c r="G32" s="221"/>
      <c r="H32" s="338" t="s">
        <v>182</v>
      </c>
      <c r="I32" s="338" t="s">
        <v>156</v>
      </c>
      <c r="J32" s="338" t="s">
        <v>183</v>
      </c>
      <c r="K32" s="338" t="s">
        <v>184</v>
      </c>
      <c r="L32" s="4"/>
    </row>
    <row r="33" spans="1:12" ht="16.5">
      <c r="A33" s="205"/>
      <c r="B33" s="306" t="str">
        <f aca="true" t="shared" si="2" ref="B33:E42">H33</f>
        <v>098</v>
      </c>
      <c r="C33" s="307" t="str">
        <f t="shared" si="2"/>
        <v>Edible Products</v>
      </c>
      <c r="D33" s="204">
        <f t="shared" si="2"/>
        <v>1262663</v>
      </c>
      <c r="E33" s="308">
        <f t="shared" si="2"/>
        <v>56174</v>
      </c>
      <c r="F33" s="209"/>
      <c r="G33" s="221"/>
      <c r="H33" s="339" t="s">
        <v>259</v>
      </c>
      <c r="I33" s="339" t="s">
        <v>260</v>
      </c>
      <c r="J33" s="340">
        <v>1262663</v>
      </c>
      <c r="K33" s="340">
        <v>56174</v>
      </c>
      <c r="L33" s="4"/>
    </row>
    <row r="34" spans="1:12" ht="16.5">
      <c r="A34" s="205"/>
      <c r="B34" s="306" t="str">
        <f t="shared" si="2"/>
        <v>334</v>
      </c>
      <c r="C34" s="307" t="str">
        <f t="shared" si="2"/>
        <v>Petroleum Products Refined</v>
      </c>
      <c r="D34" s="204">
        <f t="shared" si="2"/>
        <v>6690784</v>
      </c>
      <c r="E34" s="308">
        <f t="shared" si="2"/>
        <v>13038237</v>
      </c>
      <c r="F34" s="209"/>
      <c r="G34" s="221"/>
      <c r="H34" s="339" t="s">
        <v>284</v>
      </c>
      <c r="I34" s="339" t="s">
        <v>285</v>
      </c>
      <c r="J34" s="340">
        <v>6690784</v>
      </c>
      <c r="K34" s="340">
        <v>13038237</v>
      </c>
      <c r="L34" s="4"/>
    </row>
    <row r="35" spans="1:12" ht="16.5">
      <c r="A35" s="205"/>
      <c r="B35" s="306" t="str">
        <f t="shared" si="2"/>
        <v>541</v>
      </c>
      <c r="C35" s="307" t="str">
        <f t="shared" si="2"/>
        <v>Medicinal Pharmacy Products</v>
      </c>
      <c r="D35" s="204">
        <f t="shared" si="2"/>
        <v>116685</v>
      </c>
      <c r="E35" s="308">
        <f t="shared" si="2"/>
        <v>238759</v>
      </c>
      <c r="F35" s="209"/>
      <c r="G35" s="221"/>
      <c r="H35" s="339" t="s">
        <v>350</v>
      </c>
      <c r="I35" s="339" t="s">
        <v>351</v>
      </c>
      <c r="J35" s="340">
        <v>116685</v>
      </c>
      <c r="K35" s="340">
        <v>238759</v>
      </c>
      <c r="L35" s="4"/>
    </row>
    <row r="36" spans="1:12" ht="16.5">
      <c r="A36" s="205"/>
      <c r="B36" s="306" t="str">
        <f t="shared" si="2"/>
        <v>542</v>
      </c>
      <c r="C36" s="307" t="str">
        <f t="shared" si="2"/>
        <v>Medicaments Including Vet. Med.</v>
      </c>
      <c r="D36" s="204">
        <f t="shared" si="2"/>
        <v>3278510</v>
      </c>
      <c r="E36" s="308">
        <f t="shared" si="2"/>
        <v>1992517</v>
      </c>
      <c r="F36" s="209"/>
      <c r="G36" s="221"/>
      <c r="H36" s="339" t="s">
        <v>338</v>
      </c>
      <c r="I36" s="339" t="s">
        <v>339</v>
      </c>
      <c r="J36" s="340">
        <v>3278510</v>
      </c>
      <c r="K36" s="340">
        <v>1992517</v>
      </c>
      <c r="L36" s="4"/>
    </row>
    <row r="37" spans="1:12" ht="16.5">
      <c r="A37" s="205"/>
      <c r="B37" s="306" t="str">
        <f t="shared" si="2"/>
        <v>598</v>
      </c>
      <c r="C37" s="307" t="str">
        <f t="shared" si="2"/>
        <v>Misc. Chemical Products</v>
      </c>
      <c r="D37" s="204">
        <f t="shared" si="2"/>
        <v>115093</v>
      </c>
      <c r="E37" s="308">
        <f t="shared" si="2"/>
        <v>101022</v>
      </c>
      <c r="F37" s="209"/>
      <c r="G37" s="221"/>
      <c r="H37" s="339" t="s">
        <v>362</v>
      </c>
      <c r="I37" s="339" t="s">
        <v>363</v>
      </c>
      <c r="J37" s="340">
        <v>115093</v>
      </c>
      <c r="K37" s="340">
        <v>101022</v>
      </c>
      <c r="L37" s="4"/>
    </row>
    <row r="38" spans="1:12" ht="16.5">
      <c r="A38" s="202" t="s">
        <v>139</v>
      </c>
      <c r="B38" s="306" t="str">
        <f t="shared" si="2"/>
        <v>782</v>
      </c>
      <c r="C38" s="307" t="str">
        <f t="shared" si="2"/>
        <v>Goods And Special Purpose M.V.</v>
      </c>
      <c r="D38" s="204">
        <f t="shared" si="2"/>
        <v>291938</v>
      </c>
      <c r="E38" s="308">
        <f t="shared" si="2"/>
        <v>0</v>
      </c>
      <c r="F38" s="209"/>
      <c r="G38" s="221"/>
      <c r="H38" s="339" t="s">
        <v>307</v>
      </c>
      <c r="I38" s="339" t="s">
        <v>308</v>
      </c>
      <c r="J38" s="340">
        <v>291938</v>
      </c>
      <c r="K38" s="340">
        <v>0</v>
      </c>
      <c r="L38" s="4"/>
    </row>
    <row r="39" spans="1:12" ht="16.5">
      <c r="A39" s="205"/>
      <c r="B39" s="306" t="str">
        <f t="shared" si="2"/>
        <v>842</v>
      </c>
      <c r="C39" s="307" t="str">
        <f t="shared" si="2"/>
        <v>Female Clothing Non Knitted</v>
      </c>
      <c r="D39" s="204">
        <f t="shared" si="2"/>
        <v>108039</v>
      </c>
      <c r="E39" s="308">
        <f t="shared" si="2"/>
        <v>341720</v>
      </c>
      <c r="F39" s="203"/>
      <c r="G39" s="204"/>
      <c r="H39" s="339" t="s">
        <v>448</v>
      </c>
      <c r="I39" s="339" t="s">
        <v>449</v>
      </c>
      <c r="J39" s="340">
        <v>108039</v>
      </c>
      <c r="K39" s="340">
        <v>341720</v>
      </c>
      <c r="L39" s="4"/>
    </row>
    <row r="40" spans="2:12" ht="16.5">
      <c r="B40" s="306" t="str">
        <f t="shared" si="2"/>
        <v>845</v>
      </c>
      <c r="C40" s="307" t="str">
        <f t="shared" si="2"/>
        <v>Articles Of Apparel</v>
      </c>
      <c r="D40" s="204">
        <f t="shared" si="2"/>
        <v>121144</v>
      </c>
      <c r="E40" s="308">
        <f t="shared" si="2"/>
        <v>382078</v>
      </c>
      <c r="F40" s="203"/>
      <c r="G40" s="204"/>
      <c r="H40" s="339" t="s">
        <v>368</v>
      </c>
      <c r="I40" s="339" t="s">
        <v>369</v>
      </c>
      <c r="J40" s="340">
        <v>121144</v>
      </c>
      <c r="K40" s="340">
        <v>382078</v>
      </c>
      <c r="L40" s="4"/>
    </row>
    <row r="41" spans="1:12" ht="16.5">
      <c r="A41" s="253"/>
      <c r="B41" s="306" t="str">
        <f t="shared" si="2"/>
        <v>848</v>
      </c>
      <c r="C41" s="307" t="str">
        <f t="shared" si="2"/>
        <v>Headgear-Non Textile Clothing</v>
      </c>
      <c r="D41" s="204">
        <f t="shared" si="2"/>
        <v>269498</v>
      </c>
      <c r="E41" s="308">
        <f t="shared" si="2"/>
        <v>211692</v>
      </c>
      <c r="F41" s="203"/>
      <c r="G41" s="204"/>
      <c r="H41" s="339" t="s">
        <v>360</v>
      </c>
      <c r="I41" s="339" t="s">
        <v>361</v>
      </c>
      <c r="J41" s="340">
        <v>269498</v>
      </c>
      <c r="K41" s="340">
        <v>211692</v>
      </c>
      <c r="L41" s="4"/>
    </row>
    <row r="42" spans="1:12" ht="16.5">
      <c r="A42" s="254"/>
      <c r="B42" s="314" t="str">
        <f t="shared" si="2"/>
        <v>872</v>
      </c>
      <c r="C42" s="315" t="str">
        <f t="shared" si="2"/>
        <v>Medical Appliances</v>
      </c>
      <c r="D42" s="316">
        <f t="shared" si="2"/>
        <v>195953</v>
      </c>
      <c r="E42" s="317">
        <f t="shared" si="2"/>
        <v>181768</v>
      </c>
      <c r="F42" s="203"/>
      <c r="G42" s="204"/>
      <c r="H42" s="339" t="s">
        <v>364</v>
      </c>
      <c r="I42" s="339" t="s">
        <v>365</v>
      </c>
      <c r="J42" s="340">
        <v>195953</v>
      </c>
      <c r="K42" s="340">
        <v>181768</v>
      </c>
      <c r="L42" s="4"/>
    </row>
    <row r="43" spans="1:10" ht="16.5">
      <c r="A43" s="205"/>
      <c r="B43" s="271"/>
      <c r="C43" s="242"/>
      <c r="D43" s="272"/>
      <c r="E43" s="210"/>
      <c r="F43" s="203"/>
      <c r="G43" s="204"/>
      <c r="H43" s="226"/>
      <c r="I43" s="227"/>
      <c r="J43" s="227"/>
    </row>
    <row r="44" spans="1:10" ht="16.5">
      <c r="A44" s="254"/>
      <c r="B44" s="271"/>
      <c r="C44" s="242"/>
      <c r="D44" s="272"/>
      <c r="E44" s="210"/>
      <c r="F44" s="203"/>
      <c r="G44" s="204"/>
      <c r="H44" s="194"/>
      <c r="I44" s="195"/>
      <c r="J44" s="195"/>
    </row>
    <row r="45" spans="1:10" ht="16.5">
      <c r="A45" s="254"/>
      <c r="B45" s="271"/>
      <c r="C45" s="242"/>
      <c r="D45" s="272"/>
      <c r="E45" s="210"/>
      <c r="F45" s="203"/>
      <c r="G45" s="204"/>
      <c r="H45" s="194"/>
      <c r="I45" s="195"/>
      <c r="J45" s="195"/>
    </row>
    <row r="46" spans="1:10" ht="16.5">
      <c r="A46" s="254"/>
      <c r="B46" s="271"/>
      <c r="C46" s="242"/>
      <c r="D46" s="272"/>
      <c r="E46" s="210"/>
      <c r="F46" s="209"/>
      <c r="G46" s="221"/>
      <c r="H46" s="194"/>
      <c r="I46" s="195"/>
      <c r="J46" s="195"/>
    </row>
    <row r="47" spans="1:10" ht="16.5">
      <c r="A47" s="254"/>
      <c r="B47" s="271"/>
      <c r="C47" s="242"/>
      <c r="D47" s="272"/>
      <c r="E47" s="210"/>
      <c r="F47" s="228"/>
      <c r="G47" s="227"/>
      <c r="H47" s="195"/>
      <c r="I47" s="195"/>
      <c r="J47" s="195"/>
    </row>
    <row r="48" spans="1:10" ht="16.5">
      <c r="A48" s="254"/>
      <c r="B48" s="271"/>
      <c r="C48" s="242"/>
      <c r="D48" s="272"/>
      <c r="E48" s="210"/>
      <c r="F48" s="229"/>
      <c r="G48" s="195"/>
      <c r="H48" s="195"/>
      <c r="I48" s="195"/>
      <c r="J48" s="195"/>
    </row>
    <row r="49" spans="1:10" ht="16.5">
      <c r="A49" s="254"/>
      <c r="B49" s="236"/>
      <c r="C49" s="273"/>
      <c r="D49" s="273"/>
      <c r="E49" s="274"/>
      <c r="F49" s="244"/>
      <c r="G49" s="233"/>
      <c r="H49" s="195"/>
      <c r="I49" s="195"/>
      <c r="J49" s="195"/>
    </row>
    <row r="50" spans="1:10" ht="16.5">
      <c r="A50" s="4"/>
      <c r="B50" s="271"/>
      <c r="C50" s="242"/>
      <c r="D50" s="272"/>
      <c r="E50" s="210"/>
      <c r="F50" s="217"/>
      <c r="G50" s="204"/>
      <c r="H50" s="194"/>
      <c r="I50" s="195"/>
      <c r="J50" s="195"/>
    </row>
    <row r="51" spans="1:10" ht="16.5">
      <c r="A51" s="254"/>
      <c r="B51" s="271"/>
      <c r="C51" s="242"/>
      <c r="D51" s="272"/>
      <c r="E51" s="210"/>
      <c r="F51" s="217"/>
      <c r="G51" s="204"/>
      <c r="H51" s="194"/>
      <c r="I51" s="195"/>
      <c r="J51" s="195"/>
    </row>
    <row r="52" spans="1:10" ht="16.5">
      <c r="A52" s="196"/>
      <c r="B52" s="271"/>
      <c r="C52" s="242"/>
      <c r="D52" s="272"/>
      <c r="E52" s="210"/>
      <c r="F52" s="217"/>
      <c r="G52" s="204"/>
      <c r="H52" s="194"/>
      <c r="I52" s="195"/>
      <c r="J52" s="195"/>
    </row>
    <row r="53" spans="1:10" ht="16.5">
      <c r="A53" s="196"/>
      <c r="B53" s="271"/>
      <c r="C53" s="242"/>
      <c r="D53" s="272"/>
      <c r="E53" s="210"/>
      <c r="F53" s="217"/>
      <c r="G53" s="204"/>
      <c r="H53" s="194"/>
      <c r="I53" s="195"/>
      <c r="J53" s="195"/>
    </row>
    <row r="54" spans="1:10" ht="16.5">
      <c r="A54" s="256"/>
      <c r="B54" s="271"/>
      <c r="C54" s="242"/>
      <c r="D54" s="272"/>
      <c r="E54" s="210"/>
      <c r="F54" s="217"/>
      <c r="G54" s="204"/>
      <c r="H54" s="194"/>
      <c r="I54" s="195"/>
      <c r="J54" s="195"/>
    </row>
    <row r="55" spans="1:10" ht="16.5">
      <c r="A55" s="196"/>
      <c r="B55" s="271"/>
      <c r="C55" s="242"/>
      <c r="D55" s="272"/>
      <c r="E55" s="210"/>
      <c r="F55" s="217"/>
      <c r="G55" s="204"/>
      <c r="H55" s="194"/>
      <c r="I55" s="195"/>
      <c r="J55" s="195"/>
    </row>
    <row r="56" spans="1:10" ht="16.5">
      <c r="A56" s="196"/>
      <c r="B56" s="271"/>
      <c r="C56" s="242"/>
      <c r="D56" s="272"/>
      <c r="E56" s="210"/>
      <c r="F56" s="217"/>
      <c r="G56" s="204"/>
      <c r="H56" s="194"/>
      <c r="I56" s="195"/>
      <c r="J56" s="195"/>
    </row>
    <row r="57" spans="1:10" ht="16.5">
      <c r="A57" s="196"/>
      <c r="B57" s="271"/>
      <c r="C57" s="242"/>
      <c r="D57" s="272"/>
      <c r="E57" s="210"/>
      <c r="F57" s="217"/>
      <c r="G57" s="204"/>
      <c r="H57" s="194"/>
      <c r="I57" s="195"/>
      <c r="J57" s="195"/>
    </row>
    <row r="58" spans="1:10" ht="16.5">
      <c r="A58" s="196"/>
      <c r="B58" s="271"/>
      <c r="C58" s="242"/>
      <c r="D58" s="272"/>
      <c r="E58" s="210"/>
      <c r="F58" s="217"/>
      <c r="G58" s="204"/>
      <c r="H58" s="194"/>
      <c r="I58" s="195"/>
      <c r="J58" s="195"/>
    </row>
    <row r="59" spans="1:10" ht="16.5">
      <c r="A59" s="196"/>
      <c r="B59" s="271"/>
      <c r="C59" s="242"/>
      <c r="D59" s="272"/>
      <c r="E59" s="210"/>
      <c r="F59" s="217"/>
      <c r="G59" s="204"/>
      <c r="H59" s="194"/>
      <c r="I59" s="195"/>
      <c r="J59" s="195"/>
    </row>
    <row r="60" spans="1:10" ht="16.5">
      <c r="A60" s="196"/>
      <c r="B60" s="236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190"/>
      <c r="E61" s="194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190"/>
      <c r="E62" s="194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190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5:10" ht="12.75">
      <c r="E194" s="194"/>
      <c r="F194" s="244"/>
      <c r="G194" s="195"/>
      <c r="H194" s="195"/>
      <c r="I194" s="195"/>
      <c r="J194" s="195"/>
    </row>
    <row r="195" spans="5:10" ht="12.75">
      <c r="E195" s="194"/>
      <c r="F195" s="244"/>
      <c r="G195" s="195"/>
      <c r="H195" s="195"/>
      <c r="I195" s="195"/>
      <c r="J195" s="195"/>
    </row>
    <row r="196" spans="5:10" ht="12.75">
      <c r="E196" s="194"/>
      <c r="F196" s="244"/>
      <c r="G196" s="195"/>
      <c r="H196" s="195"/>
      <c r="I196" s="195"/>
      <c r="J196" s="195"/>
    </row>
    <row r="197" spans="5:10" ht="12.75">
      <c r="E197" s="194"/>
      <c r="F197" s="244"/>
      <c r="G197" s="195"/>
      <c r="H197" s="195"/>
      <c r="I197" s="195"/>
      <c r="J197" s="195"/>
    </row>
    <row r="198" spans="5:10" ht="12.75">
      <c r="E198" s="194"/>
      <c r="F198" s="244"/>
      <c r="G198" s="195"/>
      <c r="H198" s="195"/>
      <c r="I198" s="195"/>
      <c r="J198" s="195"/>
    </row>
    <row r="199" spans="5:10" ht="12.75">
      <c r="E199" s="194"/>
      <c r="F199" s="244"/>
      <c r="G199" s="195"/>
      <c r="H199" s="195"/>
      <c r="I199" s="195"/>
      <c r="J199" s="195"/>
    </row>
    <row r="200" spans="5:10" ht="12.75">
      <c r="E200" s="194"/>
      <c r="F200" s="244"/>
      <c r="G200" s="195"/>
      <c r="H200" s="195"/>
      <c r="I200" s="195"/>
      <c r="J200" s="195"/>
    </row>
    <row r="201" spans="5:10" ht="12.75">
      <c r="E201" s="194"/>
      <c r="F201" s="244"/>
      <c r="G201" s="195"/>
      <c r="H201" s="195"/>
      <c r="I201" s="195"/>
      <c r="J201" s="195"/>
    </row>
    <row r="202" spans="5:10" ht="12.75">
      <c r="E202" s="194"/>
      <c r="F202" s="244"/>
      <c r="G202" s="195"/>
      <c r="H202" s="195"/>
      <c r="I202" s="195"/>
      <c r="J202" s="195"/>
    </row>
    <row r="203" spans="5:10" ht="12.75">
      <c r="E203" s="194"/>
      <c r="F203" s="244"/>
      <c r="G203" s="195"/>
      <c r="H203" s="195"/>
      <c r="I203" s="195"/>
      <c r="J203" s="195"/>
    </row>
    <row r="204" spans="5:10" ht="12.75">
      <c r="E204" s="194"/>
      <c r="F204" s="244"/>
      <c r="G204" s="195"/>
      <c r="H204" s="195"/>
      <c r="I204" s="195"/>
      <c r="J204" s="195"/>
    </row>
    <row r="205" spans="5:10" ht="12.75">
      <c r="E205" s="194"/>
      <c r="F205" s="244"/>
      <c r="G205" s="195"/>
      <c r="H205" s="195"/>
      <c r="I205" s="195"/>
      <c r="J205" s="195"/>
    </row>
    <row r="206" spans="5:10" ht="12.75">
      <c r="E206" s="194"/>
      <c r="F206" s="244"/>
      <c r="G206" s="195"/>
      <c r="H206" s="195"/>
      <c r="I206" s="195"/>
      <c r="J206" s="195"/>
    </row>
    <row r="207" spans="5:10" ht="12.75">
      <c r="E207" s="194"/>
      <c r="F207" s="244"/>
      <c r="G207" s="195"/>
      <c r="H207" s="195"/>
      <c r="I207" s="195"/>
      <c r="J207" s="195"/>
    </row>
    <row r="208" spans="5:10" ht="12.75">
      <c r="E208" s="194"/>
      <c r="F208" s="244"/>
      <c r="G208" s="195"/>
      <c r="H208" s="195"/>
      <c r="I208" s="195"/>
      <c r="J208" s="195"/>
    </row>
    <row r="209" spans="5:10" ht="12.75">
      <c r="E209" s="194"/>
      <c r="F209" s="244"/>
      <c r="G209" s="195"/>
      <c r="H209" s="195"/>
      <c r="I209" s="195"/>
      <c r="J209" s="195"/>
    </row>
    <row r="210" spans="5:10" ht="12.75">
      <c r="E210" s="194"/>
      <c r="F210" s="244"/>
      <c r="G210" s="195"/>
      <c r="H210" s="195"/>
      <c r="I210" s="195"/>
      <c r="J210" s="195"/>
    </row>
    <row r="211" spans="5:10" ht="12.75">
      <c r="E211" s="194"/>
      <c r="F211" s="244"/>
      <c r="G211" s="195"/>
      <c r="H211" s="195"/>
      <c r="I211" s="195"/>
      <c r="J211" s="195"/>
    </row>
    <row r="212" spans="5:10" ht="12.75">
      <c r="E212" s="194"/>
      <c r="F212" s="244"/>
      <c r="G212" s="195"/>
      <c r="H212" s="195"/>
      <c r="I212" s="195"/>
      <c r="J212" s="195"/>
    </row>
    <row r="213" spans="5:10" ht="12.75">
      <c r="E213" s="194"/>
      <c r="F213" s="244"/>
      <c r="G213" s="195"/>
      <c r="H213" s="195"/>
      <c r="I213" s="195"/>
      <c r="J213" s="195"/>
    </row>
    <row r="214" spans="5:10" ht="12.75">
      <c r="E214" s="194"/>
      <c r="F214" s="244"/>
      <c r="G214" s="195"/>
      <c r="H214" s="195"/>
      <c r="I214" s="195"/>
      <c r="J214" s="195"/>
    </row>
    <row r="215" spans="5:10" ht="12.75">
      <c r="E215" s="194"/>
      <c r="F215" s="244"/>
      <c r="G215" s="195"/>
      <c r="H215" s="195"/>
      <c r="I215" s="195"/>
      <c r="J215" s="195"/>
    </row>
    <row r="216" spans="5:10" ht="12.75">
      <c r="E216" s="194"/>
      <c r="F216" s="244"/>
      <c r="G216" s="195"/>
      <c r="H216" s="195"/>
      <c r="I216" s="195"/>
      <c r="J216" s="195"/>
    </row>
    <row r="217" spans="5:10" ht="12.75">
      <c r="E217" s="194"/>
      <c r="F217" s="244"/>
      <c r="G217" s="195"/>
      <c r="H217" s="195"/>
      <c r="I217" s="195"/>
      <c r="J217" s="195"/>
    </row>
    <row r="218" spans="5:10" ht="12.75">
      <c r="E218" s="194"/>
      <c r="F218" s="244"/>
      <c r="G218" s="195"/>
      <c r="H218" s="195"/>
      <c r="I218" s="195"/>
      <c r="J218" s="195"/>
    </row>
    <row r="219" spans="5:10" ht="12.75">
      <c r="E219" s="194"/>
      <c r="F219" s="244"/>
      <c r="G219" s="195"/>
      <c r="H219" s="195"/>
      <c r="I219" s="195"/>
      <c r="J219" s="195"/>
    </row>
    <row r="220" spans="5:10" ht="12.75">
      <c r="E220" s="194"/>
      <c r="F220" s="244"/>
      <c r="G220" s="195"/>
      <c r="H220" s="195"/>
      <c r="I220" s="195"/>
      <c r="J220" s="195"/>
    </row>
    <row r="221" spans="5:10" ht="12.75">
      <c r="E221" s="194"/>
      <c r="F221" s="244"/>
      <c r="G221" s="195"/>
      <c r="H221" s="195"/>
      <c r="I221" s="195"/>
      <c r="J221" s="195"/>
    </row>
    <row r="222" spans="5:10" ht="12.75">
      <c r="E222" s="194"/>
      <c r="F222" s="244"/>
      <c r="G222" s="195"/>
      <c r="H222" s="195"/>
      <c r="I222" s="195"/>
      <c r="J222" s="195"/>
    </row>
    <row r="223" spans="5:10" ht="12.75">
      <c r="E223" s="194"/>
      <c r="F223" s="244"/>
      <c r="G223" s="195"/>
      <c r="H223" s="195"/>
      <c r="I223" s="195"/>
      <c r="J223" s="195"/>
    </row>
    <row r="224" ht="12.75">
      <c r="E224" s="19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4"/>
      <c r="C240" s="203"/>
      <c r="D240" s="204"/>
    </row>
    <row r="241" spans="2:4" ht="16.5">
      <c r="B241" s="196"/>
      <c r="C241" s="203"/>
      <c r="D241" s="204"/>
    </row>
    <row r="242" spans="2:4" ht="16.5">
      <c r="B242" s="196"/>
      <c r="C242" s="203"/>
      <c r="D242" s="204"/>
    </row>
    <row r="243" spans="2:4" ht="16.5">
      <c r="B243" s="256"/>
      <c r="C243" s="203"/>
      <c r="D243" s="204"/>
    </row>
    <row r="244" spans="2:4" ht="16.5">
      <c r="B244" s="196"/>
      <c r="C244" s="203"/>
      <c r="D244" s="204"/>
    </row>
    <row r="245" spans="2:4" ht="16.5">
      <c r="B245" s="196"/>
      <c r="C245" s="203"/>
      <c r="D245" s="204"/>
    </row>
    <row r="246" spans="2:4" ht="16.5">
      <c r="B246" s="196"/>
      <c r="C246" s="203"/>
      <c r="D246" s="204"/>
    </row>
    <row r="247" spans="2:4" ht="16.5">
      <c r="B247" s="196"/>
      <c r="C247" s="203"/>
      <c r="D247" s="204"/>
    </row>
    <row r="248" spans="2:4" ht="16.5"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Antiqua,Regular"-18-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14">
      <selection activeCell="J5" sqref="J5:L21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6.7109375" style="0" customWidth="1"/>
    <col min="4" max="4" width="12.28125" style="0" customWidth="1"/>
    <col min="5" max="5" width="9.421875" style="0" customWidth="1"/>
    <col min="6" max="6" width="11.57421875" style="0" customWidth="1"/>
    <col min="7" max="7" width="8.28125" style="0" customWidth="1"/>
    <col min="9" max="9" width="10.421875" style="0" customWidth="1"/>
  </cols>
  <sheetData>
    <row r="5" spans="10:12" ht="15">
      <c r="J5" s="338" t="s">
        <v>156</v>
      </c>
      <c r="K5" s="338" t="s">
        <v>180</v>
      </c>
      <c r="L5" s="338" t="s">
        <v>181</v>
      </c>
    </row>
    <row r="6" spans="2:12" ht="15">
      <c r="B6" s="361" t="s">
        <v>152</v>
      </c>
      <c r="C6" s="361"/>
      <c r="D6" s="361"/>
      <c r="E6" s="361"/>
      <c r="F6" s="361"/>
      <c r="G6" s="361"/>
      <c r="J6" s="339" t="s">
        <v>243</v>
      </c>
      <c r="K6" s="340">
        <v>0</v>
      </c>
      <c r="L6" s="340">
        <v>0</v>
      </c>
    </row>
    <row r="7" spans="2:12" ht="15">
      <c r="B7" s="361" t="str">
        <f>UPPER('Table 1'!$M$1)&amp;" "&amp;'Table 1'!$N$1&amp;" WITH THE CORRESPONDING MONTH OF "&amp;'Table 1'!$O$1</f>
        <v>MAY  2020 WITH THE CORRESPONDING MONTH OF 2019</v>
      </c>
      <c r="C7" s="361"/>
      <c r="D7" s="361"/>
      <c r="E7" s="361"/>
      <c r="F7" s="361"/>
      <c r="G7" s="361"/>
      <c r="J7" s="339" t="s">
        <v>244</v>
      </c>
      <c r="K7" s="340">
        <v>1701070</v>
      </c>
      <c r="L7" s="340">
        <v>2072478</v>
      </c>
    </row>
    <row r="8" spans="1:12" ht="15">
      <c r="A8" s="160" t="s">
        <v>87</v>
      </c>
      <c r="J8" s="339" t="s">
        <v>245</v>
      </c>
      <c r="K8" s="340">
        <v>6642822</v>
      </c>
      <c r="L8" s="340">
        <v>7516021</v>
      </c>
    </row>
    <row r="9" spans="6:12" ht="15">
      <c r="F9" s="160" t="s">
        <v>88</v>
      </c>
      <c r="J9" s="339" t="s">
        <v>246</v>
      </c>
      <c r="K9" s="340">
        <v>651624</v>
      </c>
      <c r="L9" s="340">
        <v>1732141</v>
      </c>
    </row>
    <row r="10" spans="2:12" ht="15">
      <c r="B10" s="161"/>
      <c r="C10" s="162"/>
      <c r="D10" s="162"/>
      <c r="E10" s="162"/>
      <c r="F10" s="162"/>
      <c r="G10" s="163"/>
      <c r="J10" s="339" t="s">
        <v>247</v>
      </c>
      <c r="K10" s="340">
        <v>1378337</v>
      </c>
      <c r="L10" s="340">
        <v>3050023</v>
      </c>
    </row>
    <row r="11" spans="2:12" ht="15">
      <c r="B11" s="164"/>
      <c r="C11" s="165"/>
      <c r="D11" s="165"/>
      <c r="E11" s="166"/>
      <c r="F11" s="165"/>
      <c r="G11" s="167"/>
      <c r="J11" s="339" t="s">
        <v>248</v>
      </c>
      <c r="K11" s="340">
        <v>31068</v>
      </c>
      <c r="L11" s="340">
        <v>74675</v>
      </c>
    </row>
    <row r="12" spans="2:12" ht="15">
      <c r="B12" s="168" t="s">
        <v>89</v>
      </c>
      <c r="C12" s="166" t="s">
        <v>90</v>
      </c>
      <c r="D12" s="165"/>
      <c r="E12" s="165"/>
      <c r="F12" s="165"/>
      <c r="G12" s="167"/>
      <c r="J12" s="339" t="s">
        <v>249</v>
      </c>
      <c r="K12" s="340">
        <v>3710183</v>
      </c>
      <c r="L12" s="340">
        <v>1358935</v>
      </c>
    </row>
    <row r="13" spans="2:12" ht="15">
      <c r="B13" s="168"/>
      <c r="C13" s="165"/>
      <c r="D13" s="169">
        <f>'Table 1'!$N$1</f>
        <v>2020</v>
      </c>
      <c r="E13" s="170" t="s">
        <v>91</v>
      </c>
      <c r="F13" s="169">
        <f>'Table 1'!$O$1</f>
        <v>2019</v>
      </c>
      <c r="G13" s="171" t="s">
        <v>91</v>
      </c>
      <c r="J13" s="339" t="s">
        <v>250</v>
      </c>
      <c r="K13" s="340">
        <v>420546</v>
      </c>
      <c r="L13" s="340">
        <v>785965</v>
      </c>
    </row>
    <row r="14" spans="2:12" ht="15.75" thickBot="1">
      <c r="B14" s="172"/>
      <c r="C14" s="173"/>
      <c r="D14" s="174"/>
      <c r="E14" s="174"/>
      <c r="F14" s="174"/>
      <c r="G14" s="175"/>
      <c r="J14" s="339" t="s">
        <v>251</v>
      </c>
      <c r="K14" s="340">
        <v>3697252</v>
      </c>
      <c r="L14" s="340">
        <v>5238751</v>
      </c>
    </row>
    <row r="15" spans="2:12" ht="15.75" thickTop="1">
      <c r="B15" s="168" t="s">
        <v>92</v>
      </c>
      <c r="C15" s="166" t="s">
        <v>93</v>
      </c>
      <c r="D15" s="176">
        <f>K6</f>
        <v>0</v>
      </c>
      <c r="E15" s="177">
        <f>(D15/D$53)*100</f>
        <v>0</v>
      </c>
      <c r="F15" s="176">
        <f>L6</f>
        <v>0</v>
      </c>
      <c r="G15" s="178">
        <f>(F15/F$53)*100</f>
        <v>0</v>
      </c>
      <c r="J15" s="339" t="s">
        <v>252</v>
      </c>
      <c r="K15" s="340">
        <v>1755240</v>
      </c>
      <c r="L15" s="340">
        <v>961013</v>
      </c>
    </row>
    <row r="16" spans="2:12" ht="15">
      <c r="B16" s="168"/>
      <c r="C16" s="165"/>
      <c r="D16" s="176"/>
      <c r="E16" s="170"/>
      <c r="F16" s="176"/>
      <c r="G16" s="167"/>
      <c r="J16" s="339" t="s">
        <v>253</v>
      </c>
      <c r="K16" s="340">
        <v>25033</v>
      </c>
      <c r="L16" s="340">
        <v>5448</v>
      </c>
    </row>
    <row r="17" spans="2:12" ht="14.1" customHeight="1">
      <c r="B17" s="179" t="s">
        <v>94</v>
      </c>
      <c r="C17" s="180" t="s">
        <v>95</v>
      </c>
      <c r="D17" s="176">
        <f>K7</f>
        <v>1701070</v>
      </c>
      <c r="E17" s="177">
        <f>(D17/D$53)*100</f>
        <v>4.288324160369463</v>
      </c>
      <c r="F17" s="176">
        <f>L7</f>
        <v>2072478</v>
      </c>
      <c r="G17" s="178">
        <f>(F17/F$53)*100</f>
        <v>4.587253475393246</v>
      </c>
      <c r="J17" s="339" t="s">
        <v>254</v>
      </c>
      <c r="K17" s="340">
        <v>145</v>
      </c>
      <c r="L17" s="340">
        <v>25757</v>
      </c>
    </row>
    <row r="18" spans="2:12" ht="15">
      <c r="B18" s="168"/>
      <c r="C18" s="166"/>
      <c r="D18" s="176"/>
      <c r="E18" s="177"/>
      <c r="F18" s="176"/>
      <c r="G18" s="178"/>
      <c r="J18" s="339" t="s">
        <v>255</v>
      </c>
      <c r="K18" s="340">
        <v>0</v>
      </c>
      <c r="L18" s="340">
        <v>0</v>
      </c>
    </row>
    <row r="19" spans="2:12" ht="14.1" customHeight="1">
      <c r="B19" s="168" t="s">
        <v>96</v>
      </c>
      <c r="C19" s="166" t="s">
        <v>97</v>
      </c>
      <c r="D19" s="176">
        <f>K8</f>
        <v>6642822</v>
      </c>
      <c r="E19" s="177">
        <f>(D19/D$53)*100</f>
        <v>16.746267981701987</v>
      </c>
      <c r="F19" s="176">
        <f>L8</f>
        <v>7516021</v>
      </c>
      <c r="G19" s="178">
        <f>(F19/F$53)*100</f>
        <v>16.636072109512682</v>
      </c>
      <c r="J19" s="339" t="s">
        <v>256</v>
      </c>
      <c r="K19" s="340">
        <v>1542365</v>
      </c>
      <c r="L19" s="340">
        <v>1197842</v>
      </c>
    </row>
    <row r="20" spans="2:12" ht="15">
      <c r="B20" s="168"/>
      <c r="C20" s="166"/>
      <c r="D20" s="176"/>
      <c r="E20" s="177"/>
      <c r="F20" s="176"/>
      <c r="G20" s="178"/>
      <c r="J20" s="339" t="s">
        <v>257</v>
      </c>
      <c r="K20" s="340">
        <v>0</v>
      </c>
      <c r="L20" s="340">
        <v>0</v>
      </c>
    </row>
    <row r="21" spans="2:12" ht="14.1" customHeight="1">
      <c r="B21" s="168" t="s">
        <v>98</v>
      </c>
      <c r="C21" s="180" t="s">
        <v>99</v>
      </c>
      <c r="D21" s="176">
        <f>K9</f>
        <v>651624</v>
      </c>
      <c r="E21" s="177">
        <f>(D21/D$53)*100</f>
        <v>1.642716021490351</v>
      </c>
      <c r="F21" s="176">
        <f>L9</f>
        <v>1732141</v>
      </c>
      <c r="G21" s="178">
        <f>(F21/F$53)*100</f>
        <v>3.833946523013095</v>
      </c>
      <c r="J21" s="339" t="s">
        <v>258</v>
      </c>
      <c r="K21" s="340">
        <v>39667477</v>
      </c>
      <c r="L21" s="340">
        <v>45179060</v>
      </c>
    </row>
    <row r="22" spans="2:7" ht="12.75">
      <c r="B22" s="168"/>
      <c r="C22" s="166"/>
      <c r="D22" s="176"/>
      <c r="E22" s="177"/>
      <c r="F22" s="176"/>
      <c r="G22" s="178"/>
    </row>
    <row r="23" spans="2:7" ht="14.1" customHeight="1">
      <c r="B23" s="168" t="s">
        <v>100</v>
      </c>
      <c r="C23" s="180" t="s">
        <v>101</v>
      </c>
      <c r="D23" s="176">
        <f>K10</f>
        <v>1378337</v>
      </c>
      <c r="E23" s="177">
        <f>(D23/D$53)*100</f>
        <v>3.4747281759311286</v>
      </c>
      <c r="F23" s="176">
        <f>L10</f>
        <v>3050023</v>
      </c>
      <c r="G23" s="178">
        <f>(F23/F$53)*100</f>
        <v>6.750966044888937</v>
      </c>
    </row>
    <row r="24" spans="2:7" ht="12.75">
      <c r="B24" s="168"/>
      <c r="C24" s="166"/>
      <c r="D24" s="176"/>
      <c r="E24" s="177"/>
      <c r="F24" s="176"/>
      <c r="G24" s="178"/>
    </row>
    <row r="25" spans="2:7" ht="14.1" customHeight="1">
      <c r="B25" s="168" t="s">
        <v>102</v>
      </c>
      <c r="C25" s="180" t="s">
        <v>103</v>
      </c>
      <c r="D25" s="176">
        <f>K11</f>
        <v>31068</v>
      </c>
      <c r="E25" s="177">
        <f>(D25/D$53)*100</f>
        <v>0.07832108908766747</v>
      </c>
      <c r="F25" s="176">
        <f>L11</f>
        <v>74675</v>
      </c>
      <c r="G25" s="178">
        <f>(F25/F$53)*100</f>
        <v>0.1652867501005997</v>
      </c>
    </row>
    <row r="26" spans="2:7" ht="12.75">
      <c r="B26" s="168"/>
      <c r="C26" s="166"/>
      <c r="D26" s="176"/>
      <c r="E26" s="177"/>
      <c r="F26" s="176"/>
      <c r="G26" s="178"/>
    </row>
    <row r="27" spans="2:7" ht="14.1" customHeight="1">
      <c r="B27" s="168" t="s">
        <v>104</v>
      </c>
      <c r="C27" s="180" t="s">
        <v>105</v>
      </c>
      <c r="D27" s="176">
        <f>K12</f>
        <v>3710183</v>
      </c>
      <c r="E27" s="177">
        <f>(D27/D$53)*100</f>
        <v>9.353211448260247</v>
      </c>
      <c r="F27" s="176">
        <f>L12</f>
        <v>1358935</v>
      </c>
      <c r="G27" s="178">
        <f>(F27/F$53)*100</f>
        <v>3.007886839611094</v>
      </c>
    </row>
    <row r="28" spans="2:7" ht="12.75">
      <c r="B28" s="168"/>
      <c r="C28" s="166"/>
      <c r="D28" s="176"/>
      <c r="E28" s="177"/>
      <c r="F28" s="176"/>
      <c r="G28" s="178"/>
    </row>
    <row r="29" spans="2:7" ht="14.1" customHeight="1">
      <c r="B29" s="168" t="s">
        <v>106</v>
      </c>
      <c r="C29" s="166"/>
      <c r="D29" s="176"/>
      <c r="E29" s="177"/>
      <c r="F29" s="176"/>
      <c r="G29" s="178"/>
    </row>
    <row r="30" spans="2:7" ht="14.1" customHeight="1">
      <c r="B30" s="168" t="s">
        <v>107</v>
      </c>
      <c r="C30" s="180" t="s">
        <v>108</v>
      </c>
      <c r="D30" s="176">
        <f>K13</f>
        <v>420546</v>
      </c>
      <c r="E30" s="177">
        <f>(D30/D$53)*100</f>
        <v>1.060178342071012</v>
      </c>
      <c r="F30" s="176">
        <f>L13</f>
        <v>785965</v>
      </c>
      <c r="G30" s="178">
        <f>(F30/F$53)*100</f>
        <v>1.7396665623410492</v>
      </c>
    </row>
    <row r="31" spans="2:7" ht="12.75">
      <c r="B31" s="168"/>
      <c r="C31" s="166"/>
      <c r="D31" s="176"/>
      <c r="E31" s="177"/>
      <c r="F31" s="176"/>
      <c r="G31" s="178"/>
    </row>
    <row r="32" spans="2:7" ht="14.1" customHeight="1">
      <c r="B32" s="168" t="s">
        <v>109</v>
      </c>
      <c r="C32" s="166" t="s">
        <v>110</v>
      </c>
      <c r="D32" s="176">
        <f>K14</f>
        <v>3697252</v>
      </c>
      <c r="E32" s="177">
        <f>(D32/D$53)*100</f>
        <v>9.320612954537038</v>
      </c>
      <c r="F32" s="176">
        <f>L14</f>
        <v>5238751</v>
      </c>
      <c r="G32" s="178">
        <f>(F32/F$53)*100</f>
        <v>11.59552899064301</v>
      </c>
    </row>
    <row r="33" spans="2:7" ht="12.75">
      <c r="B33" s="168"/>
      <c r="C33" s="166"/>
      <c r="D33" s="176"/>
      <c r="E33" s="177"/>
      <c r="F33" s="176"/>
      <c r="G33" s="178"/>
    </row>
    <row r="34" spans="2:7" ht="14.1" customHeight="1">
      <c r="B34" s="168" t="s">
        <v>111</v>
      </c>
      <c r="C34" s="181">
        <v>692</v>
      </c>
      <c r="D34" s="176">
        <f>K15</f>
        <v>1755240</v>
      </c>
      <c r="E34" s="177">
        <f>(D34/D$53)*100</f>
        <v>4.4248843958490225</v>
      </c>
      <c r="F34" s="176">
        <f>L15</f>
        <v>961013</v>
      </c>
      <c r="G34" s="178">
        <f>(F34/F$53)*100</f>
        <v>2.127120396041883</v>
      </c>
    </row>
    <row r="35" spans="2:7" ht="12.75">
      <c r="B35" s="168"/>
      <c r="C35" s="166"/>
      <c r="D35" s="176"/>
      <c r="E35" s="177"/>
      <c r="F35" s="176"/>
      <c r="G35" s="178"/>
    </row>
    <row r="36" spans="2:7" ht="14.1" customHeight="1">
      <c r="B36" s="168" t="s">
        <v>112</v>
      </c>
      <c r="C36" s="180" t="s">
        <v>113</v>
      </c>
      <c r="D36" s="176">
        <f>K16</f>
        <v>25033</v>
      </c>
      <c r="E36" s="177">
        <f>(D36/D$53)*100</f>
        <v>0.063107114173155</v>
      </c>
      <c r="F36" s="176">
        <f>L16</f>
        <v>5448</v>
      </c>
      <c r="G36" s="178">
        <f>(F36/F$53)*100</f>
        <v>0.0120586838238777</v>
      </c>
    </row>
    <row r="37" spans="2:7" ht="12.75">
      <c r="B37" s="168"/>
      <c r="C37" s="166"/>
      <c r="D37" s="176"/>
      <c r="E37" s="177"/>
      <c r="F37" s="176"/>
      <c r="G37" s="178"/>
    </row>
    <row r="38" spans="2:7" ht="14.1" customHeight="1">
      <c r="B38" s="168" t="s">
        <v>114</v>
      </c>
      <c r="C38" s="166" t="s">
        <v>115</v>
      </c>
      <c r="D38" s="176">
        <f>K17</f>
        <v>145</v>
      </c>
      <c r="E38" s="177">
        <f>(D38/D$53)*100</f>
        <v>0.00036553875105290915</v>
      </c>
      <c r="F38" s="176">
        <f>L17</f>
        <v>25757</v>
      </c>
      <c r="G38" s="178">
        <f>(F38/F$53)*100</f>
        <v>0.057010924972763936</v>
      </c>
    </row>
    <row r="39" spans="2:7" ht="13.5" thickBot="1">
      <c r="B39" s="172"/>
      <c r="C39" s="182"/>
      <c r="D39" s="183"/>
      <c r="E39" s="184"/>
      <c r="F39" s="183"/>
      <c r="G39" s="185"/>
    </row>
    <row r="40" spans="2:7" ht="14.1" customHeight="1" thickTop="1">
      <c r="B40" s="168" t="s">
        <v>116</v>
      </c>
      <c r="C40" s="166"/>
      <c r="D40" s="176"/>
      <c r="E40" s="177"/>
      <c r="F40" s="176"/>
      <c r="G40" s="178"/>
    </row>
    <row r="41" spans="2:7" ht="14.1" customHeight="1">
      <c r="B41" s="168" t="s">
        <v>117</v>
      </c>
      <c r="C41" s="166"/>
      <c r="D41" s="176">
        <f>SUM(D15,D17,D19,D21,D23,D25,D27,D30,D32,D34,D36,D38)</f>
        <v>20013320</v>
      </c>
      <c r="E41" s="177">
        <f>(D41/D$53)*100</f>
        <v>50.45271722222212</v>
      </c>
      <c r="F41" s="176">
        <f>SUM(F15,F17,F19,F21,F23,F25,F27,F30,F32,F34,F36,F38)</f>
        <v>22821207</v>
      </c>
      <c r="G41" s="178">
        <f>(F41/F$53)*100</f>
        <v>50.512797300342235</v>
      </c>
    </row>
    <row r="42" spans="2:7" ht="14.1" customHeight="1">
      <c r="B42" s="168" t="s">
        <v>118</v>
      </c>
      <c r="C42" s="166"/>
      <c r="D42" s="176"/>
      <c r="E42" s="177"/>
      <c r="F42" s="176"/>
      <c r="G42" s="178"/>
    </row>
    <row r="43" spans="2:7" ht="13.5" thickBot="1">
      <c r="B43" s="172"/>
      <c r="C43" s="182"/>
      <c r="D43" s="183"/>
      <c r="E43" s="184"/>
      <c r="F43" s="183"/>
      <c r="G43" s="185"/>
    </row>
    <row r="44" spans="2:7" ht="13.5" thickTop="1">
      <c r="B44" s="168"/>
      <c r="C44" s="166" t="s">
        <v>119</v>
      </c>
      <c r="D44" s="176"/>
      <c r="E44" s="177"/>
      <c r="F44" s="176"/>
      <c r="G44" s="178"/>
    </row>
    <row r="45" spans="2:7" ht="12.75">
      <c r="B45" s="168"/>
      <c r="C45" s="166" t="s">
        <v>120</v>
      </c>
      <c r="D45" s="176"/>
      <c r="E45" s="177"/>
      <c r="F45" s="176"/>
      <c r="G45" s="178"/>
    </row>
    <row r="46" spans="2:7" ht="14.1" customHeight="1">
      <c r="B46" s="168" t="s">
        <v>118</v>
      </c>
      <c r="C46" s="166" t="s">
        <v>121</v>
      </c>
      <c r="D46" s="176">
        <f>K19</f>
        <v>1542365</v>
      </c>
      <c r="E46" s="177">
        <f>(D46/D53)*100</f>
        <v>3.8882356949497945</v>
      </c>
      <c r="F46" s="176">
        <f>L19</f>
        <v>1197842</v>
      </c>
      <c r="G46" s="178">
        <f>(F46/F53)*100</f>
        <v>2.6513212094275533</v>
      </c>
    </row>
    <row r="47" spans="2:7" ht="12.75">
      <c r="B47" s="168"/>
      <c r="C47" s="166" t="s">
        <v>122</v>
      </c>
      <c r="D47" s="176"/>
      <c r="E47" s="177"/>
      <c r="F47" s="176"/>
      <c r="G47" s="178"/>
    </row>
    <row r="48" spans="2:7" ht="12.75">
      <c r="B48" s="168"/>
      <c r="C48" s="166" t="s">
        <v>123</v>
      </c>
      <c r="D48" s="176"/>
      <c r="E48" s="177"/>
      <c r="F48" s="176"/>
      <c r="G48" s="178"/>
    </row>
    <row r="49" spans="2:7" ht="13.5" thickBot="1">
      <c r="B49" s="172"/>
      <c r="C49" s="174"/>
      <c r="D49" s="183"/>
      <c r="E49" s="184"/>
      <c r="F49" s="183"/>
      <c r="G49" s="185"/>
    </row>
    <row r="50" spans="2:7" ht="14.1" customHeight="1" thickTop="1">
      <c r="B50" s="168" t="s">
        <v>124</v>
      </c>
      <c r="C50" s="165"/>
      <c r="D50" s="176">
        <f>(D53-(D41+D46))</f>
        <v>18111792</v>
      </c>
      <c r="E50" s="177">
        <f>(D50/D$53)*100</f>
        <v>45.65904708282808</v>
      </c>
      <c r="F50" s="176">
        <f>(F53-(F41+F46))</f>
        <v>21160011</v>
      </c>
      <c r="G50" s="178">
        <f>(F50/F$53)*100</f>
        <v>46.83588149023021</v>
      </c>
    </row>
    <row r="51" spans="2:7" ht="12.75">
      <c r="B51" s="168"/>
      <c r="C51" s="165"/>
      <c r="D51" s="176"/>
      <c r="E51" s="177"/>
      <c r="F51" s="176"/>
      <c r="G51" s="178"/>
    </row>
    <row r="52" spans="2:7" ht="13.5" thickBot="1">
      <c r="B52" s="172"/>
      <c r="C52" s="174"/>
      <c r="D52" s="183"/>
      <c r="E52" s="184"/>
      <c r="F52" s="183"/>
      <c r="G52" s="185"/>
    </row>
    <row r="53" spans="2:7" ht="14.1" customHeight="1" thickTop="1">
      <c r="B53" s="168" t="s">
        <v>125</v>
      </c>
      <c r="C53" s="165"/>
      <c r="D53" s="176">
        <f>K21</f>
        <v>39667477</v>
      </c>
      <c r="E53" s="177">
        <f>SUM(E46,E50,E41)</f>
        <v>100</v>
      </c>
      <c r="F53" s="176">
        <f>L21</f>
        <v>45179060</v>
      </c>
      <c r="G53" s="178">
        <f>SUM(G46,G50,G41)</f>
        <v>100</v>
      </c>
    </row>
    <row r="54" spans="2:7" ht="12.75">
      <c r="B54" s="186"/>
      <c r="C54" s="187"/>
      <c r="D54" s="187"/>
      <c r="E54" s="187"/>
      <c r="F54" s="187"/>
      <c r="G54" s="188"/>
    </row>
    <row r="55" ht="12.75">
      <c r="B55" s="189" t="s">
        <v>126</v>
      </c>
    </row>
    <row r="56" ht="12.75">
      <c r="B56" s="189" t="s">
        <v>127</v>
      </c>
    </row>
    <row r="63" spans="4:8" ht="12.75">
      <c r="D63" s="82"/>
      <c r="E63" s="82"/>
      <c r="F63" s="82"/>
      <c r="G63" s="82"/>
      <c r="H63" s="82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92" r:id="rId1"/>
  <headerFooter alignWithMargins="0">
    <oddHeader>&amp;C&amp;"Book Antiqua,Regular"-19-</oddHeader>
  </headerFooter>
  <ignoredErrors>
    <ignoredError sqref="F15 F17:F3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5">
      <selection activeCell="D12" sqref="D12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7.140625" style="0" customWidth="1"/>
    <col min="4" max="4" width="12.8515625" style="0" customWidth="1"/>
    <col min="5" max="5" width="9.421875" style="0" customWidth="1"/>
    <col min="6" max="6" width="13.28125" style="0" customWidth="1"/>
    <col min="7" max="7" width="8.28125" style="0" customWidth="1"/>
    <col min="9" max="9" width="10.421875" style="0" customWidth="1"/>
  </cols>
  <sheetData>
    <row r="5" spans="10:12" ht="15">
      <c r="J5" s="338" t="s">
        <v>156</v>
      </c>
      <c r="K5" s="338" t="s">
        <v>180</v>
      </c>
      <c r="L5" s="338" t="s">
        <v>181</v>
      </c>
    </row>
    <row r="6" spans="2:12" ht="15">
      <c r="B6" s="361" t="s">
        <v>152</v>
      </c>
      <c r="C6" s="361"/>
      <c r="D6" s="361"/>
      <c r="E6" s="361"/>
      <c r="F6" s="361"/>
      <c r="G6" s="361"/>
      <c r="J6" s="339" t="s">
        <v>243</v>
      </c>
      <c r="K6" s="340">
        <v>147250</v>
      </c>
      <c r="L6" s="340">
        <v>120022</v>
      </c>
    </row>
    <row r="7" spans="2:12" ht="15">
      <c r="B7" s="361" t="str">
        <f>"JANUARY - "&amp;UPPER('Table 1'!$M$1)&amp;" "&amp;'Table 1'!$N$1&amp;" WITH THE CORRESPONDING PERIOD OF "&amp;'Table 1'!$O$1</f>
        <v>JANUARY - MAY  2020 WITH THE CORRESPONDING PERIOD OF 2019</v>
      </c>
      <c r="C7" s="361"/>
      <c r="D7" s="361"/>
      <c r="E7" s="361"/>
      <c r="F7" s="361"/>
      <c r="G7" s="361"/>
      <c r="J7" s="339" t="s">
        <v>244</v>
      </c>
      <c r="K7" s="340">
        <v>7840882</v>
      </c>
      <c r="L7" s="340">
        <v>7999846</v>
      </c>
    </row>
    <row r="8" spans="1:12" ht="15">
      <c r="A8" s="160" t="s">
        <v>128</v>
      </c>
      <c r="J8" s="339" t="s">
        <v>245</v>
      </c>
      <c r="K8" s="340">
        <v>28753846</v>
      </c>
      <c r="L8" s="340">
        <v>34884918</v>
      </c>
    </row>
    <row r="9" spans="6:12" ht="15">
      <c r="F9" s="160" t="s">
        <v>88</v>
      </c>
      <c r="J9" s="339" t="s">
        <v>246</v>
      </c>
      <c r="K9" s="340">
        <v>4273633</v>
      </c>
      <c r="L9" s="340">
        <v>7627109</v>
      </c>
    </row>
    <row r="10" spans="2:12" ht="15">
      <c r="B10" s="161"/>
      <c r="C10" s="162"/>
      <c r="D10" s="162"/>
      <c r="E10" s="162"/>
      <c r="F10" s="162"/>
      <c r="G10" s="163"/>
      <c r="J10" s="339" t="s">
        <v>247</v>
      </c>
      <c r="K10" s="340">
        <v>9543361</v>
      </c>
      <c r="L10" s="340">
        <v>15387560</v>
      </c>
    </row>
    <row r="11" spans="2:12" ht="15">
      <c r="B11" s="164"/>
      <c r="C11" s="165"/>
      <c r="D11" s="166" t="s">
        <v>480</v>
      </c>
      <c r="F11" s="165"/>
      <c r="G11" s="167"/>
      <c r="J11" s="339" t="s">
        <v>248</v>
      </c>
      <c r="K11" s="340">
        <v>131256</v>
      </c>
      <c r="L11" s="340">
        <v>192063</v>
      </c>
    </row>
    <row r="12" spans="2:12" ht="15.75">
      <c r="B12" s="168" t="s">
        <v>89</v>
      </c>
      <c r="C12" s="166" t="s">
        <v>90</v>
      </c>
      <c r="D12" s="165"/>
      <c r="E12" s="165"/>
      <c r="F12" s="165"/>
      <c r="G12" s="167"/>
      <c r="I12" s="202"/>
      <c r="J12" s="339" t="s">
        <v>249</v>
      </c>
      <c r="K12" s="340">
        <v>11113924</v>
      </c>
      <c r="L12" s="340">
        <v>6508145</v>
      </c>
    </row>
    <row r="13" spans="2:12" ht="15">
      <c r="B13" s="168"/>
      <c r="C13" s="165"/>
      <c r="D13" s="169">
        <f>'Table 1'!$N$1</f>
        <v>2020</v>
      </c>
      <c r="E13" s="170" t="s">
        <v>91</v>
      </c>
      <c r="F13" s="169">
        <f>'Table 1'!$O$1</f>
        <v>2019</v>
      </c>
      <c r="G13" s="171" t="s">
        <v>91</v>
      </c>
      <c r="J13" s="339" t="s">
        <v>250</v>
      </c>
      <c r="K13" s="340">
        <v>2328070</v>
      </c>
      <c r="L13" s="340">
        <v>3003230</v>
      </c>
    </row>
    <row r="14" spans="2:12" ht="15.75" thickBot="1">
      <c r="B14" s="172"/>
      <c r="C14" s="173"/>
      <c r="D14" s="174"/>
      <c r="E14" s="174"/>
      <c r="F14" s="174"/>
      <c r="G14" s="175"/>
      <c r="J14" s="339" t="s">
        <v>251</v>
      </c>
      <c r="K14" s="340">
        <v>15170150</v>
      </c>
      <c r="L14" s="340">
        <v>24335829</v>
      </c>
    </row>
    <row r="15" spans="2:12" ht="15.75" thickTop="1">
      <c r="B15" s="168" t="s">
        <v>92</v>
      </c>
      <c r="C15" s="166" t="s">
        <v>93</v>
      </c>
      <c r="D15" s="176">
        <f>K6</f>
        <v>147250</v>
      </c>
      <c r="E15" s="177">
        <f>(D15/D$53)*100</f>
        <v>0.0826186256462039</v>
      </c>
      <c r="F15" s="176">
        <f>L6</f>
        <v>120022</v>
      </c>
      <c r="G15" s="178">
        <f>(F15/F$53)*100</f>
        <v>0.054024719385712905</v>
      </c>
      <c r="J15" s="339" t="s">
        <v>252</v>
      </c>
      <c r="K15" s="340">
        <v>5512614</v>
      </c>
      <c r="L15" s="340">
        <v>5724260</v>
      </c>
    </row>
    <row r="16" spans="2:12" ht="15">
      <c r="B16" s="168"/>
      <c r="C16" s="165"/>
      <c r="D16" s="176"/>
      <c r="E16" s="170"/>
      <c r="F16" s="176"/>
      <c r="G16" s="167"/>
      <c r="J16" s="339" t="s">
        <v>253</v>
      </c>
      <c r="K16" s="340">
        <v>456082</v>
      </c>
      <c r="L16" s="340">
        <v>243676</v>
      </c>
    </row>
    <row r="17" spans="2:12" ht="14.1" customHeight="1">
      <c r="B17" s="179" t="s">
        <v>94</v>
      </c>
      <c r="C17" s="180" t="s">
        <v>95</v>
      </c>
      <c r="D17" s="176">
        <f>K7</f>
        <v>7840882</v>
      </c>
      <c r="E17" s="177">
        <f>(D17/D$53)*100</f>
        <v>4.3993405412160165</v>
      </c>
      <c r="F17" s="176">
        <f>L7</f>
        <v>7999846</v>
      </c>
      <c r="G17" s="178">
        <f>(F17/F$53)*100</f>
        <v>3.6009184589401757</v>
      </c>
      <c r="I17" s="165"/>
      <c r="J17" s="339" t="s">
        <v>254</v>
      </c>
      <c r="K17" s="340">
        <v>13921</v>
      </c>
      <c r="L17" s="340">
        <v>61921</v>
      </c>
    </row>
    <row r="18" spans="2:12" ht="15">
      <c r="B18" s="168"/>
      <c r="C18" s="166"/>
      <c r="D18" s="176"/>
      <c r="E18" s="177"/>
      <c r="F18" s="176"/>
      <c r="G18" s="178"/>
      <c r="J18" s="339" t="s">
        <v>255</v>
      </c>
      <c r="K18" s="340">
        <v>0</v>
      </c>
      <c r="L18" s="340">
        <v>0</v>
      </c>
    </row>
    <row r="19" spans="2:12" ht="14.1" customHeight="1">
      <c r="B19" s="168" t="s">
        <v>96</v>
      </c>
      <c r="C19" s="166" t="s">
        <v>97</v>
      </c>
      <c r="D19" s="176">
        <f>K8</f>
        <v>28753846</v>
      </c>
      <c r="E19" s="177">
        <f>(D19/D$53)*100</f>
        <v>16.133128954584702</v>
      </c>
      <c r="F19" s="176">
        <f>L8</f>
        <v>34884918</v>
      </c>
      <c r="G19" s="178">
        <f>(F19/F$53)*100</f>
        <v>15.702520419119868</v>
      </c>
      <c r="J19" s="339" t="s">
        <v>256</v>
      </c>
      <c r="K19" s="340">
        <v>4309257</v>
      </c>
      <c r="L19" s="340">
        <v>6071436</v>
      </c>
    </row>
    <row r="20" spans="2:12" ht="15">
      <c r="B20" s="168"/>
      <c r="C20" s="166"/>
      <c r="D20" s="176"/>
      <c r="E20" s="177"/>
      <c r="F20" s="176"/>
      <c r="G20" s="178"/>
      <c r="J20" s="339" t="s">
        <v>257</v>
      </c>
      <c r="K20" s="340">
        <v>0</v>
      </c>
      <c r="L20" s="340">
        <v>0</v>
      </c>
    </row>
    <row r="21" spans="2:12" ht="14.1" customHeight="1">
      <c r="B21" s="168" t="s">
        <v>98</v>
      </c>
      <c r="C21" s="180" t="s">
        <v>99</v>
      </c>
      <c r="D21" s="176">
        <f>K9</f>
        <v>4273633</v>
      </c>
      <c r="E21" s="177">
        <f>(D21/D$53)*100</f>
        <v>2.397838268090073</v>
      </c>
      <c r="F21" s="176">
        <f>L9</f>
        <v>7627109</v>
      </c>
      <c r="G21" s="178">
        <f>(F21/F$53)*100</f>
        <v>3.433140786266229</v>
      </c>
      <c r="J21" s="339" t="s">
        <v>258</v>
      </c>
      <c r="K21" s="340">
        <v>178228576</v>
      </c>
      <c r="L21" s="340">
        <v>222161265</v>
      </c>
    </row>
    <row r="22" spans="2:7" ht="12.75">
      <c r="B22" s="168"/>
      <c r="C22" s="166"/>
      <c r="D22" s="176"/>
      <c r="E22" s="177"/>
      <c r="F22" s="176"/>
      <c r="G22" s="178"/>
    </row>
    <row r="23" spans="2:7" ht="14.1" customHeight="1">
      <c r="B23" s="168" t="s">
        <v>100</v>
      </c>
      <c r="C23" s="180" t="s">
        <v>101</v>
      </c>
      <c r="D23" s="176">
        <f>K10</f>
        <v>9543361</v>
      </c>
      <c r="E23" s="177">
        <f>(D23/D$53)*100</f>
        <v>5.3545627834674505</v>
      </c>
      <c r="F23" s="176">
        <f>L10</f>
        <v>15387560</v>
      </c>
      <c r="G23" s="178">
        <f>(F23/F$53)*100</f>
        <v>6.926301936568466</v>
      </c>
    </row>
    <row r="24" spans="2:7" ht="12.75">
      <c r="B24" s="168"/>
      <c r="C24" s="166"/>
      <c r="D24" s="176"/>
      <c r="E24" s="177"/>
      <c r="F24" s="176"/>
      <c r="G24" s="178"/>
    </row>
    <row r="25" spans="2:7" ht="14.1" customHeight="1">
      <c r="B25" s="168" t="s">
        <v>102</v>
      </c>
      <c r="C25" s="180" t="s">
        <v>103</v>
      </c>
      <c r="D25" s="176">
        <f>K11</f>
        <v>131256</v>
      </c>
      <c r="E25" s="177">
        <f>(D25/D$53)*100</f>
        <v>0.07364475604630315</v>
      </c>
      <c r="F25" s="176">
        <f>L11</f>
        <v>192063</v>
      </c>
      <c r="G25" s="178">
        <f>(F25/F$53)*100</f>
        <v>0.08645206444966903</v>
      </c>
    </row>
    <row r="26" spans="2:7" ht="12.75">
      <c r="B26" s="168"/>
      <c r="C26" s="166"/>
      <c r="D26" s="176"/>
      <c r="E26" s="177"/>
      <c r="F26" s="176"/>
      <c r="G26" s="178"/>
    </row>
    <row r="27" spans="2:7" ht="14.1" customHeight="1">
      <c r="B27" s="168" t="s">
        <v>104</v>
      </c>
      <c r="C27" s="180" t="s">
        <v>105</v>
      </c>
      <c r="D27" s="176">
        <f>K12</f>
        <v>11113924</v>
      </c>
      <c r="E27" s="177">
        <f>(D27/D$53)*100</f>
        <v>6.235769958684964</v>
      </c>
      <c r="F27" s="176">
        <f>L12</f>
        <v>6508145</v>
      </c>
      <c r="G27" s="178">
        <f>(F27/F$53)*100</f>
        <v>2.9294688252697876</v>
      </c>
    </row>
    <row r="28" spans="2:7" ht="12.75">
      <c r="B28" s="168"/>
      <c r="C28" s="166"/>
      <c r="D28" s="176"/>
      <c r="E28" s="177"/>
      <c r="F28" s="176"/>
      <c r="G28" s="178"/>
    </row>
    <row r="29" spans="2:7" ht="14.1" customHeight="1">
      <c r="B29" s="168" t="s">
        <v>106</v>
      </c>
      <c r="C29" s="166"/>
      <c r="D29" s="176"/>
      <c r="E29" s="177"/>
      <c r="F29" s="176"/>
      <c r="G29" s="178"/>
    </row>
    <row r="30" spans="2:7" ht="14.1" customHeight="1">
      <c r="B30" s="168" t="s">
        <v>107</v>
      </c>
      <c r="C30" s="180" t="s">
        <v>108</v>
      </c>
      <c r="D30" s="176">
        <f>K13</f>
        <v>2328070</v>
      </c>
      <c r="E30" s="177">
        <f>(D30/D$53)*100</f>
        <v>1.306227122636047</v>
      </c>
      <c r="F30" s="176">
        <f>L13</f>
        <v>3003230</v>
      </c>
      <c r="G30" s="178">
        <f>(F30/F$53)*100</f>
        <v>1.3518243155484373</v>
      </c>
    </row>
    <row r="31" spans="2:7" ht="12.75">
      <c r="B31" s="168"/>
      <c r="C31" s="166"/>
      <c r="D31" s="176"/>
      <c r="E31" s="177"/>
      <c r="F31" s="176"/>
      <c r="G31" s="178"/>
    </row>
    <row r="32" spans="2:7" ht="14.1" customHeight="1">
      <c r="B32" s="168" t="s">
        <v>109</v>
      </c>
      <c r="C32" s="166" t="s">
        <v>110</v>
      </c>
      <c r="D32" s="176">
        <f>K14</f>
        <v>15170150</v>
      </c>
      <c r="E32" s="177">
        <f>(D32/D$53)*100</f>
        <v>8.51162610422248</v>
      </c>
      <c r="F32" s="176">
        <f>L14</f>
        <v>24335829</v>
      </c>
      <c r="G32" s="178">
        <f>(F32/F$53)*100</f>
        <v>10.954127849425056</v>
      </c>
    </row>
    <row r="33" spans="2:7" ht="12.75">
      <c r="B33" s="168"/>
      <c r="C33" s="166"/>
      <c r="D33" s="176"/>
      <c r="E33" s="177"/>
      <c r="F33" s="176"/>
      <c r="G33" s="178"/>
    </row>
    <row r="34" spans="2:7" ht="14.1" customHeight="1">
      <c r="B34" s="168" t="s">
        <v>111</v>
      </c>
      <c r="C34" s="181">
        <v>692</v>
      </c>
      <c r="D34" s="176">
        <f>K15</f>
        <v>5512614</v>
      </c>
      <c r="E34" s="177">
        <f>(D34/D$53)*100</f>
        <v>3.093002325283685</v>
      </c>
      <c r="F34" s="176">
        <f>L15</f>
        <v>5724260</v>
      </c>
      <c r="G34" s="178">
        <f>(F34/F$53)*100</f>
        <v>2.5766237872295155</v>
      </c>
    </row>
    <row r="35" spans="2:7" ht="12.75">
      <c r="B35" s="168"/>
      <c r="C35" s="166"/>
      <c r="D35" s="176"/>
      <c r="E35" s="177"/>
      <c r="F35" s="176"/>
      <c r="G35" s="178"/>
    </row>
    <row r="36" spans="2:7" ht="14.1" customHeight="1">
      <c r="B36" s="168" t="s">
        <v>112</v>
      </c>
      <c r="C36" s="180" t="s">
        <v>113</v>
      </c>
      <c r="D36" s="176">
        <f>K16</f>
        <v>456082</v>
      </c>
      <c r="E36" s="177">
        <f>(D36/D$53)*100</f>
        <v>0.2558972361424242</v>
      </c>
      <c r="F36" s="176">
        <f>L16</f>
        <v>243676</v>
      </c>
      <c r="G36" s="178">
        <f>(F36/F$53)*100</f>
        <v>0.10968428722261732</v>
      </c>
    </row>
    <row r="37" spans="2:7" ht="12.75">
      <c r="B37" s="168"/>
      <c r="C37" s="166"/>
      <c r="D37" s="176"/>
      <c r="E37" s="177"/>
      <c r="F37" s="176"/>
      <c r="G37" s="178"/>
    </row>
    <row r="38" spans="2:7" ht="14.1" customHeight="1">
      <c r="B38" s="168" t="s">
        <v>114</v>
      </c>
      <c r="C38" s="166" t="s">
        <v>115</v>
      </c>
      <c r="D38" s="176">
        <f>K17</f>
        <v>13921</v>
      </c>
      <c r="E38" s="177">
        <f>(D38/D$53)*100</f>
        <v>0.007810756452433307</v>
      </c>
      <c r="F38" s="176">
        <f>L17</f>
        <v>61921</v>
      </c>
      <c r="G38" s="178">
        <f>(F38/F$53)*100</f>
        <v>0.027872095524843182</v>
      </c>
    </row>
    <row r="39" spans="2:7" ht="13.5" thickBot="1">
      <c r="B39" s="172"/>
      <c r="C39" s="182"/>
      <c r="D39" s="183"/>
      <c r="E39" s="184"/>
      <c r="F39" s="183"/>
      <c r="G39" s="185"/>
    </row>
    <row r="40" spans="2:7" ht="14.1" customHeight="1" thickTop="1">
      <c r="B40" s="168" t="s">
        <v>116</v>
      </c>
      <c r="C40" s="166"/>
      <c r="D40" s="176"/>
      <c r="E40" s="177"/>
      <c r="F40" s="176"/>
      <c r="G40" s="178"/>
    </row>
    <row r="41" spans="2:7" ht="14.1" customHeight="1">
      <c r="B41" s="168" t="s">
        <v>117</v>
      </c>
      <c r="C41" s="166"/>
      <c r="D41" s="176">
        <f>SUM(D15,D17,D19,D21,D23,D25,D27,D30,D32,D34,D36,D38)</f>
        <v>85284989</v>
      </c>
      <c r="E41" s="177">
        <f>(D41/D$53)*100</f>
        <v>47.85146743247278</v>
      </c>
      <c r="F41" s="176">
        <f>SUM(F15,F17,F19,F21,F23,F25,F27,F30,F32,F34,F36,F38)</f>
        <v>106088579</v>
      </c>
      <c r="G41" s="178">
        <f>(F41/F$53)*100</f>
        <v>47.75295954495037</v>
      </c>
    </row>
    <row r="42" spans="2:7" ht="14.1" customHeight="1">
      <c r="B42" s="168" t="s">
        <v>118</v>
      </c>
      <c r="C42" s="166"/>
      <c r="D42" s="176"/>
      <c r="E42" s="177"/>
      <c r="F42" s="176"/>
      <c r="G42" s="178"/>
    </row>
    <row r="43" spans="2:7" ht="13.5" thickBot="1">
      <c r="B43" s="172"/>
      <c r="C43" s="182"/>
      <c r="D43" s="183"/>
      <c r="E43" s="184"/>
      <c r="F43" s="183"/>
      <c r="G43" s="185"/>
    </row>
    <row r="44" spans="2:7" ht="13.5" thickTop="1">
      <c r="B44" s="168"/>
      <c r="C44" s="166" t="s">
        <v>119</v>
      </c>
      <c r="D44" s="176"/>
      <c r="E44" s="177"/>
      <c r="F44" s="176"/>
      <c r="G44" s="178"/>
    </row>
    <row r="45" spans="2:7" ht="12.75">
      <c r="B45" s="168"/>
      <c r="C45" s="166" t="s">
        <v>120</v>
      </c>
      <c r="D45" s="176"/>
      <c r="E45" s="177"/>
      <c r="F45" s="176"/>
      <c r="G45" s="178"/>
    </row>
    <row r="46" spans="2:7" ht="14.1" customHeight="1">
      <c r="B46" s="168" t="s">
        <v>118</v>
      </c>
      <c r="C46" s="166" t="s">
        <v>121</v>
      </c>
      <c r="D46" s="176">
        <f>K19</f>
        <v>4309257</v>
      </c>
      <c r="E46" s="177">
        <f>(D46/D53)*100</f>
        <v>2.417826084185288</v>
      </c>
      <c r="F46" s="176">
        <f>L19</f>
        <v>6071436</v>
      </c>
      <c r="G46" s="178">
        <f>(F46/F53)*100</f>
        <v>2.732895853829424</v>
      </c>
    </row>
    <row r="47" spans="2:7" ht="12.75">
      <c r="B47" s="168"/>
      <c r="C47" s="166" t="s">
        <v>122</v>
      </c>
      <c r="D47" s="176"/>
      <c r="E47" s="177"/>
      <c r="F47" s="176"/>
      <c r="G47" s="178"/>
    </row>
    <row r="48" spans="2:7" ht="12.75">
      <c r="B48" s="168"/>
      <c r="C48" s="166" t="s">
        <v>123</v>
      </c>
      <c r="D48" s="176"/>
      <c r="E48" s="177"/>
      <c r="F48" s="176"/>
      <c r="G48" s="178"/>
    </row>
    <row r="49" spans="2:7" ht="13.5" thickBot="1">
      <c r="B49" s="172"/>
      <c r="C49" s="174"/>
      <c r="D49" s="183"/>
      <c r="E49" s="184"/>
      <c r="F49" s="183"/>
      <c r="G49" s="185"/>
    </row>
    <row r="50" spans="2:7" ht="14.1" customHeight="1" thickTop="1">
      <c r="B50" s="168" t="s">
        <v>124</v>
      </c>
      <c r="C50" s="165"/>
      <c r="D50" s="176">
        <f>(D53-(D41+D46))</f>
        <v>88634330</v>
      </c>
      <c r="E50" s="177">
        <f>(D50/D$53)*100</f>
        <v>49.73070648334193</v>
      </c>
      <c r="F50" s="176">
        <f>(F53-(F41+F46))</f>
        <v>110001250</v>
      </c>
      <c r="G50" s="178">
        <f>(F50/F$53)*100</f>
        <v>49.5141446012202</v>
      </c>
    </row>
    <row r="51" spans="2:7" ht="12.75">
      <c r="B51" s="168"/>
      <c r="C51" s="165"/>
      <c r="D51" s="176"/>
      <c r="E51" s="177"/>
      <c r="F51" s="176"/>
      <c r="G51" s="178"/>
    </row>
    <row r="52" spans="2:7" ht="13.5" thickBot="1">
      <c r="B52" s="172"/>
      <c r="C52" s="174"/>
      <c r="D52" s="183"/>
      <c r="E52" s="184"/>
      <c r="F52" s="183"/>
      <c r="G52" s="185"/>
    </row>
    <row r="53" spans="2:7" ht="14.1" customHeight="1" thickTop="1">
      <c r="B53" s="168" t="s">
        <v>125</v>
      </c>
      <c r="C53" s="165"/>
      <c r="D53" s="176">
        <f>K21</f>
        <v>178228576</v>
      </c>
      <c r="E53" s="177">
        <f>SUM(E46,E50,E41)</f>
        <v>100</v>
      </c>
      <c r="F53" s="176">
        <f>L21</f>
        <v>222161265</v>
      </c>
      <c r="G53" s="178">
        <f>SUM(G46,G50,G41)</f>
        <v>100</v>
      </c>
    </row>
    <row r="54" spans="2:7" ht="12.75">
      <c r="B54" s="186"/>
      <c r="C54" s="187"/>
      <c r="D54" s="187"/>
      <c r="E54" s="187"/>
      <c r="F54" s="187"/>
      <c r="G54" s="188"/>
    </row>
    <row r="55" ht="12.75">
      <c r="B55" s="189" t="s">
        <v>126</v>
      </c>
    </row>
    <row r="56" ht="12.75">
      <c r="B56" s="189" t="s">
        <v>127</v>
      </c>
    </row>
    <row r="63" spans="4:8" ht="12.75">
      <c r="D63" s="82"/>
      <c r="E63" s="82"/>
      <c r="F63" s="82"/>
      <c r="G63" s="82"/>
      <c r="H63" s="82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89" r:id="rId1"/>
  <headerFooter alignWithMargins="0">
    <oddHeader>&amp;C&amp;"Book Antiqua,Regular"-20-</oddHeader>
  </headerFooter>
  <ignoredErrors>
    <ignoredError sqref="F15:F21 F23:F30 F32:F3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1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16384" width="9.140625" style="5" customWidth="1"/>
  </cols>
  <sheetData>
    <row r="1" spans="1:25" ht="15">
      <c r="A1" s="360" t="s">
        <v>150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0" t="str">
        <f>"JANUARY - "&amp;UPPER('Table 1'!$M$1)&amp;" "&amp;'Table 1'!$N$1&amp;" WITH THE CORRESPONDING MONTH OF "&amp;'Table 1'!$O$1</f>
        <v>JANUARY - MAY  2020 WITH THE CORRESPONDING MONTH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3.5">
      <c r="A3" s="196"/>
      <c r="B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6.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H4" s="204"/>
      <c r="I4" s="204"/>
      <c r="J4" s="204"/>
      <c r="K4" s="204"/>
      <c r="L4" s="4"/>
    </row>
    <row r="5" spans="1:13" ht="15.75">
      <c r="A5" s="201"/>
      <c r="B5" s="4"/>
      <c r="C5" s="4"/>
      <c r="D5" s="202">
        <f>'Table 1'!$N$1</f>
        <v>2020</v>
      </c>
      <c r="E5" s="202">
        <f>'Table 1'!$O$1</f>
        <v>2019</v>
      </c>
      <c r="F5" s="4"/>
      <c r="G5" s="201"/>
      <c r="H5" s="338" t="s">
        <v>177</v>
      </c>
      <c r="I5" s="338" t="s">
        <v>179</v>
      </c>
      <c r="J5" s="338" t="s">
        <v>182</v>
      </c>
      <c r="K5" s="338" t="s">
        <v>156</v>
      </c>
      <c r="L5" s="338" t="s">
        <v>165</v>
      </c>
      <c r="M5" s="338" t="s">
        <v>166</v>
      </c>
    </row>
    <row r="6" spans="2:13" ht="16.5">
      <c r="B6" s="291" t="str">
        <f aca="true" t="shared" si="0" ref="B6:E7">J6</f>
        <v>057</v>
      </c>
      <c r="C6" s="299" t="str">
        <f t="shared" si="0"/>
        <v>Fruits And Nuts Fresh/Dry</v>
      </c>
      <c r="D6" s="299">
        <f t="shared" si="0"/>
        <v>12517314</v>
      </c>
      <c r="E6" s="292">
        <f t="shared" si="0"/>
        <v>10190615</v>
      </c>
      <c r="F6" s="203"/>
      <c r="G6" s="204"/>
      <c r="H6" s="339" t="s">
        <v>224</v>
      </c>
      <c r="I6" s="339" t="s">
        <v>42</v>
      </c>
      <c r="J6" s="339" t="s">
        <v>346</v>
      </c>
      <c r="K6" s="339" t="s">
        <v>347</v>
      </c>
      <c r="L6" s="340">
        <v>12517314</v>
      </c>
      <c r="M6" s="340">
        <v>10190615</v>
      </c>
    </row>
    <row r="7" spans="1:13" ht="16.5">
      <c r="A7" s="205"/>
      <c r="B7" s="293" t="str">
        <f t="shared" si="0"/>
        <v>098</v>
      </c>
      <c r="C7" s="300" t="str">
        <f t="shared" si="0"/>
        <v>Edible Products</v>
      </c>
      <c r="D7" s="300">
        <f t="shared" si="0"/>
        <v>18812300</v>
      </c>
      <c r="E7" s="295">
        <f t="shared" si="0"/>
        <v>19566436</v>
      </c>
      <c r="F7" s="203"/>
      <c r="G7" s="204"/>
      <c r="H7" s="339" t="s">
        <v>224</v>
      </c>
      <c r="I7" s="339" t="s">
        <v>42</v>
      </c>
      <c r="J7" s="339" t="s">
        <v>259</v>
      </c>
      <c r="K7" s="339" t="s">
        <v>260</v>
      </c>
      <c r="L7" s="340">
        <v>18812300</v>
      </c>
      <c r="M7" s="340">
        <v>19566436</v>
      </c>
    </row>
    <row r="8" spans="1:13" ht="16.5">
      <c r="A8" s="208"/>
      <c r="B8" s="293" t="str">
        <f aca="true" t="shared" si="1" ref="B8:E15">J8</f>
        <v>248</v>
      </c>
      <c r="C8" s="300" t="str">
        <f t="shared" si="1"/>
        <v>Wood Simply Worked</v>
      </c>
      <c r="D8" s="300">
        <f t="shared" si="1"/>
        <v>9286916</v>
      </c>
      <c r="E8" s="295">
        <f t="shared" si="1"/>
        <v>7894798</v>
      </c>
      <c r="F8" s="203"/>
      <c r="G8" s="204"/>
      <c r="H8" s="339" t="s">
        <v>224</v>
      </c>
      <c r="I8" s="339" t="s">
        <v>42</v>
      </c>
      <c r="J8" s="339" t="s">
        <v>261</v>
      </c>
      <c r="K8" s="339" t="s">
        <v>262</v>
      </c>
      <c r="L8" s="340">
        <v>9286916</v>
      </c>
      <c r="M8" s="340">
        <v>7894798</v>
      </c>
    </row>
    <row r="9" spans="1:13" ht="16.5">
      <c r="A9" s="208"/>
      <c r="B9" s="293" t="str">
        <f t="shared" si="1"/>
        <v>553</v>
      </c>
      <c r="C9" s="300" t="str">
        <f t="shared" si="1"/>
        <v>Perfumery, Cosmetics</v>
      </c>
      <c r="D9" s="300">
        <f t="shared" si="1"/>
        <v>9452717</v>
      </c>
      <c r="E9" s="295">
        <f t="shared" si="1"/>
        <v>10748757</v>
      </c>
      <c r="F9" s="203"/>
      <c r="G9" s="204"/>
      <c r="H9" s="339" t="s">
        <v>224</v>
      </c>
      <c r="I9" s="339" t="s">
        <v>42</v>
      </c>
      <c r="J9" s="339" t="s">
        <v>344</v>
      </c>
      <c r="K9" s="339" t="s">
        <v>345</v>
      </c>
      <c r="L9" s="340">
        <v>9452717</v>
      </c>
      <c r="M9" s="340">
        <v>10748757</v>
      </c>
    </row>
    <row r="10" spans="1:13" ht="16.5">
      <c r="A10" s="211" t="str">
        <f>I6</f>
        <v>UNITED STATES</v>
      </c>
      <c r="B10" s="293" t="str">
        <f t="shared" si="1"/>
        <v>642</v>
      </c>
      <c r="C10" s="300" t="str">
        <f t="shared" si="1"/>
        <v>Articles Of Paper</v>
      </c>
      <c r="D10" s="300">
        <f t="shared" si="1"/>
        <v>13324169</v>
      </c>
      <c r="E10" s="295">
        <f t="shared" si="1"/>
        <v>13634605</v>
      </c>
      <c r="F10" s="203"/>
      <c r="G10" s="204"/>
      <c r="H10" s="339" t="s">
        <v>224</v>
      </c>
      <c r="I10" s="339" t="s">
        <v>42</v>
      </c>
      <c r="J10" s="339" t="s">
        <v>263</v>
      </c>
      <c r="K10" s="339" t="s">
        <v>264</v>
      </c>
      <c r="L10" s="340">
        <v>13324169</v>
      </c>
      <c r="M10" s="340">
        <v>13634605</v>
      </c>
    </row>
    <row r="11" spans="1:13" ht="16.5">
      <c r="A11" s="192"/>
      <c r="B11" s="293" t="str">
        <f t="shared" si="1"/>
        <v>716</v>
      </c>
      <c r="C11" s="300" t="str">
        <f t="shared" si="1"/>
        <v>Rotating Electric Plant</v>
      </c>
      <c r="D11" s="300">
        <f t="shared" si="1"/>
        <v>11491413</v>
      </c>
      <c r="E11" s="295">
        <f t="shared" si="1"/>
        <v>1668275</v>
      </c>
      <c r="F11" s="209"/>
      <c r="G11" s="210"/>
      <c r="H11" s="339" t="s">
        <v>224</v>
      </c>
      <c r="I11" s="339" t="s">
        <v>42</v>
      </c>
      <c r="J11" s="339" t="s">
        <v>315</v>
      </c>
      <c r="K11" s="339" t="s">
        <v>316</v>
      </c>
      <c r="L11" s="340">
        <v>11491413</v>
      </c>
      <c r="M11" s="340">
        <v>1668275</v>
      </c>
    </row>
    <row r="12" spans="1:13" ht="16.5">
      <c r="A12" s="211"/>
      <c r="B12" s="293" t="str">
        <f t="shared" si="1"/>
        <v>741</v>
      </c>
      <c r="C12" s="300" t="str">
        <f t="shared" si="1"/>
        <v>Heating Cooling Equipment</v>
      </c>
      <c r="D12" s="300">
        <f t="shared" si="1"/>
        <v>9770606</v>
      </c>
      <c r="E12" s="295">
        <f t="shared" si="1"/>
        <v>8109498</v>
      </c>
      <c r="F12" s="209"/>
      <c r="G12" s="210"/>
      <c r="H12" s="339" t="s">
        <v>224</v>
      </c>
      <c r="I12" s="339" t="s">
        <v>42</v>
      </c>
      <c r="J12" s="339" t="s">
        <v>408</v>
      </c>
      <c r="K12" s="339" t="s">
        <v>409</v>
      </c>
      <c r="L12" s="340">
        <v>9770606</v>
      </c>
      <c r="M12" s="340">
        <v>8109498</v>
      </c>
    </row>
    <row r="13" spans="1:13" ht="16.5">
      <c r="A13" s="212"/>
      <c r="B13" s="293" t="str">
        <f t="shared" si="1"/>
        <v>752</v>
      </c>
      <c r="C13" s="300" t="str">
        <f t="shared" si="1"/>
        <v>Data Processing Machines</v>
      </c>
      <c r="D13" s="300">
        <f t="shared" si="1"/>
        <v>17395469</v>
      </c>
      <c r="E13" s="295">
        <f t="shared" si="1"/>
        <v>10003248</v>
      </c>
      <c r="F13" s="209"/>
      <c r="G13" s="210"/>
      <c r="H13" s="339" t="s">
        <v>224</v>
      </c>
      <c r="I13" s="339" t="s">
        <v>42</v>
      </c>
      <c r="J13" s="339" t="s">
        <v>265</v>
      </c>
      <c r="K13" s="339" t="s">
        <v>266</v>
      </c>
      <c r="L13" s="340">
        <v>17395469</v>
      </c>
      <c r="M13" s="340">
        <v>10003248</v>
      </c>
    </row>
    <row r="14" spans="1:13" ht="16.5">
      <c r="A14" s="212"/>
      <c r="B14" s="293" t="str">
        <f t="shared" si="1"/>
        <v>821</v>
      </c>
      <c r="C14" s="300" t="str">
        <f t="shared" si="1"/>
        <v>Furniture And Parts</v>
      </c>
      <c r="D14" s="300">
        <f t="shared" si="1"/>
        <v>9288196</v>
      </c>
      <c r="E14" s="295">
        <f t="shared" si="1"/>
        <v>6799442</v>
      </c>
      <c r="F14" s="209"/>
      <c r="G14" s="210"/>
      <c r="H14" s="339" t="s">
        <v>224</v>
      </c>
      <c r="I14" s="339" t="s">
        <v>42</v>
      </c>
      <c r="J14" s="339" t="s">
        <v>113</v>
      </c>
      <c r="K14" s="339" t="s">
        <v>269</v>
      </c>
      <c r="L14" s="340">
        <v>9288196</v>
      </c>
      <c r="M14" s="340">
        <v>6799442</v>
      </c>
    </row>
    <row r="15" spans="1:13" ht="16.5">
      <c r="A15" s="212"/>
      <c r="B15" s="293" t="str">
        <f t="shared" si="1"/>
        <v>893</v>
      </c>
      <c r="C15" s="300" t="str">
        <f t="shared" si="1"/>
        <v>Articles Of Plastic</v>
      </c>
      <c r="D15" s="300">
        <f t="shared" si="1"/>
        <v>11374160</v>
      </c>
      <c r="E15" s="295">
        <f t="shared" si="1"/>
        <v>10641314</v>
      </c>
      <c r="F15" s="209"/>
      <c r="G15" s="210"/>
      <c r="H15" s="339" t="s">
        <v>224</v>
      </c>
      <c r="I15" s="339" t="s">
        <v>42</v>
      </c>
      <c r="J15" s="339" t="s">
        <v>272</v>
      </c>
      <c r="K15" s="339" t="s">
        <v>273</v>
      </c>
      <c r="L15" s="340">
        <v>11374160</v>
      </c>
      <c r="M15" s="340">
        <v>10641314</v>
      </c>
    </row>
    <row r="16" spans="1:13" ht="16.5">
      <c r="A16" s="212"/>
      <c r="B16" s="213"/>
      <c r="C16" s="214"/>
      <c r="D16" s="215"/>
      <c r="E16" s="216"/>
      <c r="F16" s="209"/>
      <c r="G16" s="210"/>
      <c r="H16" s="339" t="s">
        <v>239</v>
      </c>
      <c r="I16" s="339" t="s">
        <v>240</v>
      </c>
      <c r="J16" s="339" t="s">
        <v>274</v>
      </c>
      <c r="K16" s="339" t="s">
        <v>275</v>
      </c>
      <c r="L16" s="340">
        <v>3922400</v>
      </c>
      <c r="M16" s="340">
        <v>2000916</v>
      </c>
    </row>
    <row r="17" spans="1:13" ht="16.5">
      <c r="A17" s="82"/>
      <c r="B17" s="293" t="str">
        <f>J16</f>
        <v>034</v>
      </c>
      <c r="C17" s="300" t="str">
        <f>K16</f>
        <v>Fish Fresh, Chilled, Frozen</v>
      </c>
      <c r="D17" s="300">
        <f>L16</f>
        <v>3922400</v>
      </c>
      <c r="E17" s="295">
        <f>M16</f>
        <v>2000916</v>
      </c>
      <c r="F17" s="217"/>
      <c r="G17" s="204"/>
      <c r="H17" s="339" t="s">
        <v>239</v>
      </c>
      <c r="I17" s="339" t="s">
        <v>240</v>
      </c>
      <c r="J17" s="339" t="s">
        <v>276</v>
      </c>
      <c r="K17" s="339" t="s">
        <v>277</v>
      </c>
      <c r="L17" s="340">
        <v>7699265</v>
      </c>
      <c r="M17" s="340">
        <v>7284804</v>
      </c>
    </row>
    <row r="18" spans="1:13" ht="16.5">
      <c r="A18" s="202"/>
      <c r="B18" s="293" t="str">
        <f aca="true" t="shared" si="2" ref="B18:E26">J17</f>
        <v>048</v>
      </c>
      <c r="C18" s="300" t="str">
        <f t="shared" si="2"/>
        <v>Cereal, Flour, Starch</v>
      </c>
      <c r="D18" s="300">
        <f t="shared" si="2"/>
        <v>7699265</v>
      </c>
      <c r="E18" s="295">
        <f t="shared" si="2"/>
        <v>7284804</v>
      </c>
      <c r="F18" s="4"/>
      <c r="G18" s="4"/>
      <c r="H18" s="339" t="s">
        <v>239</v>
      </c>
      <c r="I18" s="339" t="s">
        <v>240</v>
      </c>
      <c r="J18" s="339" t="s">
        <v>259</v>
      </c>
      <c r="K18" s="339" t="s">
        <v>260</v>
      </c>
      <c r="L18" s="340">
        <v>6798570</v>
      </c>
      <c r="M18" s="340">
        <v>4482806</v>
      </c>
    </row>
    <row r="19" spans="1:13" ht="16.5">
      <c r="A19" s="202"/>
      <c r="B19" s="293" t="str">
        <f t="shared" si="2"/>
        <v>098</v>
      </c>
      <c r="C19" s="300" t="str">
        <f t="shared" si="2"/>
        <v>Edible Products</v>
      </c>
      <c r="D19" s="300">
        <f t="shared" si="2"/>
        <v>6798570</v>
      </c>
      <c r="E19" s="295">
        <f t="shared" si="2"/>
        <v>4482806</v>
      </c>
      <c r="F19" s="4"/>
      <c r="G19" s="4"/>
      <c r="H19" s="339" t="s">
        <v>239</v>
      </c>
      <c r="I19" s="339" t="s">
        <v>240</v>
      </c>
      <c r="J19" s="339" t="s">
        <v>280</v>
      </c>
      <c r="K19" s="339" t="s">
        <v>281</v>
      </c>
      <c r="L19" s="340">
        <v>7647661</v>
      </c>
      <c r="M19" s="340">
        <v>7385113</v>
      </c>
    </row>
    <row r="20" spans="1:13" ht="16.5">
      <c r="A20" s="202"/>
      <c r="B20" s="293" t="str">
        <f t="shared" si="2"/>
        <v>111</v>
      </c>
      <c r="C20" s="300" t="str">
        <f t="shared" si="2"/>
        <v>Non-Alcoholic Beverages</v>
      </c>
      <c r="D20" s="300">
        <f t="shared" si="2"/>
        <v>7647661</v>
      </c>
      <c r="E20" s="295">
        <f t="shared" si="2"/>
        <v>7385113</v>
      </c>
      <c r="F20" s="4"/>
      <c r="G20" s="4"/>
      <c r="H20" s="339" t="s">
        <v>239</v>
      </c>
      <c r="I20" s="339" t="s">
        <v>240</v>
      </c>
      <c r="J20" s="339" t="s">
        <v>356</v>
      </c>
      <c r="K20" s="339" t="s">
        <v>357</v>
      </c>
      <c r="L20" s="340">
        <v>2787501</v>
      </c>
      <c r="M20" s="340">
        <v>1580163</v>
      </c>
    </row>
    <row r="21" spans="1:13" ht="16.5">
      <c r="A21" s="211" t="str">
        <f>I16</f>
        <v>TRINIDAD &amp; TOB.</v>
      </c>
      <c r="B21" s="293" t="str">
        <f t="shared" si="2"/>
        <v>122</v>
      </c>
      <c r="C21" s="300" t="str">
        <f t="shared" si="2"/>
        <v>Tobacco Manufactured</v>
      </c>
      <c r="D21" s="300">
        <f t="shared" si="2"/>
        <v>2787501</v>
      </c>
      <c r="E21" s="295">
        <f t="shared" si="2"/>
        <v>1580163</v>
      </c>
      <c r="F21" s="4"/>
      <c r="G21" s="4"/>
      <c r="H21" s="339" t="s">
        <v>239</v>
      </c>
      <c r="I21" s="339" t="s">
        <v>240</v>
      </c>
      <c r="J21" s="339" t="s">
        <v>284</v>
      </c>
      <c r="K21" s="339" t="s">
        <v>285</v>
      </c>
      <c r="L21" s="340">
        <v>127568954</v>
      </c>
      <c r="M21" s="340">
        <v>137993692</v>
      </c>
    </row>
    <row r="22" spans="1:13" ht="16.5">
      <c r="A22" s="202"/>
      <c r="B22" s="293" t="str">
        <f t="shared" si="2"/>
        <v>334</v>
      </c>
      <c r="C22" s="300" t="str">
        <f t="shared" si="2"/>
        <v>Petroleum Products Refined</v>
      </c>
      <c r="D22" s="300">
        <f t="shared" si="2"/>
        <v>127568954</v>
      </c>
      <c r="E22" s="295">
        <f t="shared" si="2"/>
        <v>137993692</v>
      </c>
      <c r="F22" s="4"/>
      <c r="G22" s="4"/>
      <c r="H22" s="339" t="s">
        <v>239</v>
      </c>
      <c r="I22" s="339" t="s">
        <v>240</v>
      </c>
      <c r="J22" s="339" t="s">
        <v>412</v>
      </c>
      <c r="K22" s="339" t="s">
        <v>413</v>
      </c>
      <c r="L22" s="340">
        <v>3707186</v>
      </c>
      <c r="M22" s="340">
        <v>2370662</v>
      </c>
    </row>
    <row r="23" spans="1:13" ht="16.5">
      <c r="A23" s="202"/>
      <c r="B23" s="293" t="str">
        <f t="shared" si="2"/>
        <v>342</v>
      </c>
      <c r="C23" s="300" t="str">
        <f t="shared" si="2"/>
        <v>Liquified Propane, Butane</v>
      </c>
      <c r="D23" s="300">
        <f t="shared" si="2"/>
        <v>3707186</v>
      </c>
      <c r="E23" s="295">
        <f t="shared" si="2"/>
        <v>2370662</v>
      </c>
      <c r="F23" s="4"/>
      <c r="G23" s="4"/>
      <c r="H23" s="339" t="s">
        <v>239</v>
      </c>
      <c r="I23" s="339" t="s">
        <v>240</v>
      </c>
      <c r="J23" s="339" t="s">
        <v>103</v>
      </c>
      <c r="K23" s="339" t="s">
        <v>286</v>
      </c>
      <c r="L23" s="340">
        <v>4009973</v>
      </c>
      <c r="M23" s="340">
        <v>3413549</v>
      </c>
    </row>
    <row r="24" spans="1:13" ht="16.5">
      <c r="A24" s="202"/>
      <c r="B24" s="293" t="str">
        <f t="shared" si="2"/>
        <v>554</v>
      </c>
      <c r="C24" s="300" t="str">
        <f t="shared" si="2"/>
        <v>Soaps, Cleaning Prep.</v>
      </c>
      <c r="D24" s="300">
        <f t="shared" si="2"/>
        <v>4009973</v>
      </c>
      <c r="E24" s="295">
        <f t="shared" si="2"/>
        <v>3413549</v>
      </c>
      <c r="F24" s="4"/>
      <c r="G24" s="4"/>
      <c r="H24" s="339" t="s">
        <v>239</v>
      </c>
      <c r="I24" s="339" t="s">
        <v>240</v>
      </c>
      <c r="J24" s="339" t="s">
        <v>263</v>
      </c>
      <c r="K24" s="339" t="s">
        <v>264</v>
      </c>
      <c r="L24" s="340">
        <v>6475378</v>
      </c>
      <c r="M24" s="340">
        <v>5822388</v>
      </c>
    </row>
    <row r="25" spans="1:13" ht="16.5">
      <c r="A25" s="202"/>
      <c r="B25" s="293" t="str">
        <f t="shared" si="2"/>
        <v>642</v>
      </c>
      <c r="C25" s="300" t="str">
        <f t="shared" si="2"/>
        <v>Articles Of Paper</v>
      </c>
      <c r="D25" s="300">
        <f t="shared" si="2"/>
        <v>6475378</v>
      </c>
      <c r="E25" s="295">
        <f t="shared" si="2"/>
        <v>5822388</v>
      </c>
      <c r="F25" s="4"/>
      <c r="G25" s="4"/>
      <c r="H25" s="339" t="s">
        <v>239</v>
      </c>
      <c r="I25" s="339" t="s">
        <v>240</v>
      </c>
      <c r="J25" s="339" t="s">
        <v>319</v>
      </c>
      <c r="K25" s="339" t="s">
        <v>320</v>
      </c>
      <c r="L25" s="340">
        <v>2564358</v>
      </c>
      <c r="M25" s="340">
        <v>75142</v>
      </c>
    </row>
    <row r="26" spans="1:13" ht="16.5">
      <c r="A26" s="202"/>
      <c r="B26" s="293" t="str">
        <f t="shared" si="2"/>
        <v>699</v>
      </c>
      <c r="C26" s="300" t="str">
        <f t="shared" si="2"/>
        <v>Base Metal Manufactures</v>
      </c>
      <c r="D26" s="300">
        <f t="shared" si="2"/>
        <v>2564358</v>
      </c>
      <c r="E26" s="295">
        <f t="shared" si="2"/>
        <v>75142</v>
      </c>
      <c r="F26" s="4"/>
      <c r="G26" s="4"/>
      <c r="H26" s="339" t="s">
        <v>221</v>
      </c>
      <c r="I26" s="339" t="s">
        <v>38</v>
      </c>
      <c r="J26" s="339" t="s">
        <v>414</v>
      </c>
      <c r="K26" s="339" t="s">
        <v>415</v>
      </c>
      <c r="L26" s="340">
        <v>2397721</v>
      </c>
      <c r="M26" s="340">
        <v>1934382</v>
      </c>
    </row>
    <row r="27" spans="1:13" ht="16.5">
      <c r="A27" s="202"/>
      <c r="B27" s="213"/>
      <c r="C27" s="218"/>
      <c r="D27" s="219"/>
      <c r="E27" s="220"/>
      <c r="F27" s="4"/>
      <c r="G27" s="201"/>
      <c r="H27" s="339" t="s">
        <v>221</v>
      </c>
      <c r="I27" s="339" t="s">
        <v>38</v>
      </c>
      <c r="J27" s="339" t="s">
        <v>311</v>
      </c>
      <c r="K27" s="339" t="s">
        <v>312</v>
      </c>
      <c r="L27" s="340">
        <v>2257563</v>
      </c>
      <c r="M27" s="340">
        <v>735985</v>
      </c>
    </row>
    <row r="28" spans="1:13" ht="16.5">
      <c r="A28" s="82"/>
      <c r="B28" s="293" t="str">
        <f>J26</f>
        <v>012</v>
      </c>
      <c r="C28" s="300" t="str">
        <f>K26</f>
        <v>Other Meat Fresh, Chilled</v>
      </c>
      <c r="D28" s="294">
        <f>L26</f>
        <v>2397721</v>
      </c>
      <c r="E28" s="295">
        <f>M26</f>
        <v>1934382</v>
      </c>
      <c r="F28" s="217"/>
      <c r="G28" s="204"/>
      <c r="H28" s="339" t="s">
        <v>221</v>
      </c>
      <c r="I28" s="339" t="s">
        <v>38</v>
      </c>
      <c r="J28" s="339" t="s">
        <v>289</v>
      </c>
      <c r="K28" s="339" t="s">
        <v>290</v>
      </c>
      <c r="L28" s="340">
        <v>1945057</v>
      </c>
      <c r="M28" s="340">
        <v>2638394</v>
      </c>
    </row>
    <row r="29" spans="1:13" ht="16.5">
      <c r="A29" s="202"/>
      <c r="B29" s="293" t="str">
        <f aca="true" t="shared" si="3" ref="B29:E37">J27</f>
        <v>022</v>
      </c>
      <c r="C29" s="300" t="str">
        <f t="shared" si="3"/>
        <v>Milk And Cream</v>
      </c>
      <c r="D29" s="294">
        <f t="shared" si="3"/>
        <v>2257563</v>
      </c>
      <c r="E29" s="295">
        <f t="shared" si="3"/>
        <v>735985</v>
      </c>
      <c r="F29" s="203"/>
      <c r="G29" s="204"/>
      <c r="H29" s="339" t="s">
        <v>221</v>
      </c>
      <c r="I29" s="339" t="s">
        <v>38</v>
      </c>
      <c r="J29" s="339" t="s">
        <v>313</v>
      </c>
      <c r="K29" s="339" t="s">
        <v>314</v>
      </c>
      <c r="L29" s="340">
        <v>2312109</v>
      </c>
      <c r="M29" s="340">
        <v>1505630</v>
      </c>
    </row>
    <row r="30" spans="1:13" ht="16.5">
      <c r="A30" s="202"/>
      <c r="B30" s="293" t="str">
        <f t="shared" si="3"/>
        <v>024</v>
      </c>
      <c r="C30" s="300" t="str">
        <f t="shared" si="3"/>
        <v>Cheese And Curd</v>
      </c>
      <c r="D30" s="294">
        <f t="shared" si="3"/>
        <v>1945057</v>
      </c>
      <c r="E30" s="295">
        <f t="shared" si="3"/>
        <v>2638394</v>
      </c>
      <c r="F30" s="209"/>
      <c r="G30" s="221"/>
      <c r="H30" s="339" t="s">
        <v>221</v>
      </c>
      <c r="I30" s="339" t="s">
        <v>38</v>
      </c>
      <c r="J30" s="339" t="s">
        <v>259</v>
      </c>
      <c r="K30" s="339" t="s">
        <v>260</v>
      </c>
      <c r="L30" s="340">
        <v>1382904</v>
      </c>
      <c r="M30" s="340">
        <v>1521008</v>
      </c>
    </row>
    <row r="31" spans="1:13" ht="16.5">
      <c r="A31" s="202"/>
      <c r="B31" s="293" t="str">
        <f t="shared" si="3"/>
        <v>061</v>
      </c>
      <c r="C31" s="300" t="str">
        <f t="shared" si="3"/>
        <v>Sugar, Molasses, Honey</v>
      </c>
      <c r="D31" s="294">
        <f t="shared" si="3"/>
        <v>2312109</v>
      </c>
      <c r="E31" s="295">
        <f t="shared" si="3"/>
        <v>1505630</v>
      </c>
      <c r="F31" s="209"/>
      <c r="G31" s="221"/>
      <c r="H31" s="339" t="s">
        <v>221</v>
      </c>
      <c r="I31" s="339" t="s">
        <v>38</v>
      </c>
      <c r="J31" s="339" t="s">
        <v>301</v>
      </c>
      <c r="K31" s="339" t="s">
        <v>302</v>
      </c>
      <c r="L31" s="340">
        <v>1397626</v>
      </c>
      <c r="M31" s="340">
        <v>875605</v>
      </c>
    </row>
    <row r="32" spans="1:13" ht="16.5">
      <c r="A32" s="211" t="str">
        <f>I26</f>
        <v>UNITED KINGDOM</v>
      </c>
      <c r="B32" s="293" t="str">
        <f t="shared" si="3"/>
        <v>098</v>
      </c>
      <c r="C32" s="300" t="str">
        <f t="shared" si="3"/>
        <v>Edible Products</v>
      </c>
      <c r="D32" s="294">
        <f t="shared" si="3"/>
        <v>1382904</v>
      </c>
      <c r="E32" s="295">
        <f t="shared" si="3"/>
        <v>1521008</v>
      </c>
      <c r="F32" s="209"/>
      <c r="G32" s="221"/>
      <c r="H32" s="339" t="s">
        <v>221</v>
      </c>
      <c r="I32" s="339" t="s">
        <v>38</v>
      </c>
      <c r="J32" s="339" t="s">
        <v>317</v>
      </c>
      <c r="K32" s="339" t="s">
        <v>318</v>
      </c>
      <c r="L32" s="340">
        <v>2862420</v>
      </c>
      <c r="M32" s="340">
        <v>1361434</v>
      </c>
    </row>
    <row r="33" spans="1:13" ht="16.5">
      <c r="A33" s="202"/>
      <c r="B33" s="293" t="str">
        <f t="shared" si="3"/>
        <v>723</v>
      </c>
      <c r="C33" s="300" t="str">
        <f t="shared" si="3"/>
        <v>Contractors Plant Equipment</v>
      </c>
      <c r="D33" s="294">
        <f t="shared" si="3"/>
        <v>1397626</v>
      </c>
      <c r="E33" s="295">
        <f t="shared" si="3"/>
        <v>875605</v>
      </c>
      <c r="F33" s="209"/>
      <c r="G33" s="221"/>
      <c r="H33" s="339" t="s">
        <v>221</v>
      </c>
      <c r="I33" s="339" t="s">
        <v>38</v>
      </c>
      <c r="J33" s="339" t="s">
        <v>305</v>
      </c>
      <c r="K33" s="339" t="s">
        <v>306</v>
      </c>
      <c r="L33" s="340">
        <v>2825614</v>
      </c>
      <c r="M33" s="340">
        <v>1661401</v>
      </c>
    </row>
    <row r="34" spans="1:13" ht="16.5">
      <c r="A34" s="202"/>
      <c r="B34" s="293" t="str">
        <f t="shared" si="3"/>
        <v>776</v>
      </c>
      <c r="C34" s="300" t="str">
        <f t="shared" si="3"/>
        <v>Valves Tubes Diodes</v>
      </c>
      <c r="D34" s="294">
        <f t="shared" si="3"/>
        <v>2862420</v>
      </c>
      <c r="E34" s="295">
        <f t="shared" si="3"/>
        <v>1361434</v>
      </c>
      <c r="F34" s="209"/>
      <c r="G34" s="221"/>
      <c r="H34" s="339" t="s">
        <v>221</v>
      </c>
      <c r="I34" s="339" t="s">
        <v>38</v>
      </c>
      <c r="J34" s="339" t="s">
        <v>309</v>
      </c>
      <c r="K34" s="339" t="s">
        <v>310</v>
      </c>
      <c r="L34" s="340">
        <v>2482001</v>
      </c>
      <c r="M34" s="340">
        <v>1950880</v>
      </c>
    </row>
    <row r="35" spans="1:13" ht="16.5">
      <c r="A35" s="202"/>
      <c r="B35" s="293" t="str">
        <f t="shared" si="3"/>
        <v>781</v>
      </c>
      <c r="C35" s="300" t="str">
        <f t="shared" si="3"/>
        <v>Motor Cars</v>
      </c>
      <c r="D35" s="294">
        <f t="shared" si="3"/>
        <v>2825614</v>
      </c>
      <c r="E35" s="295">
        <f t="shared" si="3"/>
        <v>1661401</v>
      </c>
      <c r="F35" s="209"/>
      <c r="G35" s="221"/>
      <c r="H35" s="339" t="s">
        <v>221</v>
      </c>
      <c r="I35" s="339" t="s">
        <v>38</v>
      </c>
      <c r="J35" s="339" t="s">
        <v>270</v>
      </c>
      <c r="K35" s="339" t="s">
        <v>271</v>
      </c>
      <c r="L35" s="340">
        <v>2147597</v>
      </c>
      <c r="M35" s="340">
        <v>314826</v>
      </c>
    </row>
    <row r="36" spans="1:13" ht="16.5">
      <c r="A36" s="202"/>
      <c r="B36" s="293" t="str">
        <f t="shared" si="3"/>
        <v>784</v>
      </c>
      <c r="C36" s="300" t="str">
        <f t="shared" si="3"/>
        <v>Motor Vehicle Parts</v>
      </c>
      <c r="D36" s="294">
        <f t="shared" si="3"/>
        <v>2482001</v>
      </c>
      <c r="E36" s="295">
        <f t="shared" si="3"/>
        <v>1950880</v>
      </c>
      <c r="F36" s="209"/>
      <c r="G36" s="221"/>
      <c r="H36" s="339" t="s">
        <v>416</v>
      </c>
      <c r="I36" s="339" t="s">
        <v>417</v>
      </c>
      <c r="J36" s="339" t="s">
        <v>456</v>
      </c>
      <c r="K36" s="339" t="s">
        <v>457</v>
      </c>
      <c r="L36" s="340">
        <v>889470</v>
      </c>
      <c r="M36" s="340">
        <v>740687</v>
      </c>
    </row>
    <row r="37" spans="1:13" ht="16.5">
      <c r="A37" s="202"/>
      <c r="B37" s="293" t="str">
        <f t="shared" si="3"/>
        <v>874</v>
      </c>
      <c r="C37" s="300" t="str">
        <f t="shared" si="3"/>
        <v>Measuring Checking Instruments</v>
      </c>
      <c r="D37" s="294">
        <f t="shared" si="3"/>
        <v>2147597</v>
      </c>
      <c r="E37" s="295">
        <f t="shared" si="3"/>
        <v>314826</v>
      </c>
      <c r="F37" s="209"/>
      <c r="G37" s="221"/>
      <c r="H37" s="339" t="s">
        <v>416</v>
      </c>
      <c r="I37" s="339" t="s">
        <v>417</v>
      </c>
      <c r="J37" s="339" t="s">
        <v>418</v>
      </c>
      <c r="K37" s="339" t="s">
        <v>419</v>
      </c>
      <c r="L37" s="340">
        <v>2260871</v>
      </c>
      <c r="M37" s="340">
        <v>2381233</v>
      </c>
    </row>
    <row r="38" spans="1:13" ht="16.5">
      <c r="A38" s="202"/>
      <c r="B38" s="213"/>
      <c r="C38" s="209"/>
      <c r="D38" s="222"/>
      <c r="E38" s="223"/>
      <c r="F38" s="209"/>
      <c r="G38" s="221"/>
      <c r="H38" s="339" t="s">
        <v>416</v>
      </c>
      <c r="I38" s="339" t="s">
        <v>417</v>
      </c>
      <c r="J38" s="339" t="s">
        <v>263</v>
      </c>
      <c r="K38" s="339" t="s">
        <v>264</v>
      </c>
      <c r="L38" s="340">
        <v>2519449</v>
      </c>
      <c r="M38" s="340">
        <v>1364951</v>
      </c>
    </row>
    <row r="39" spans="1:13" ht="16.5">
      <c r="A39" s="82"/>
      <c r="B39" s="293" t="str">
        <f>J36</f>
        <v>035</v>
      </c>
      <c r="C39" s="300" t="str">
        <f>K36</f>
        <v>Fish Salted, Dried, Smoked</v>
      </c>
      <c r="D39" s="294">
        <f>L36</f>
        <v>889470</v>
      </c>
      <c r="E39" s="295">
        <f>M36</f>
        <v>740687</v>
      </c>
      <c r="F39" s="203"/>
      <c r="G39" s="204"/>
      <c r="H39" s="339" t="s">
        <v>416</v>
      </c>
      <c r="I39" s="339" t="s">
        <v>417</v>
      </c>
      <c r="J39" s="339" t="s">
        <v>297</v>
      </c>
      <c r="K39" s="339" t="s">
        <v>298</v>
      </c>
      <c r="L39" s="340">
        <v>1488668</v>
      </c>
      <c r="M39" s="340">
        <v>1089030</v>
      </c>
    </row>
    <row r="40" spans="1:13" ht="16.5">
      <c r="A40" s="224"/>
      <c r="B40" s="293" t="str">
        <f aca="true" t="shared" si="4" ref="B40:E48">J37</f>
        <v>625</v>
      </c>
      <c r="C40" s="300" t="str">
        <f t="shared" si="4"/>
        <v>Rubber Tyres,Cases</v>
      </c>
      <c r="D40" s="294">
        <f t="shared" si="4"/>
        <v>2260871</v>
      </c>
      <c r="E40" s="295">
        <f t="shared" si="4"/>
        <v>2381233</v>
      </c>
      <c r="F40" s="203"/>
      <c r="G40" s="204"/>
      <c r="H40" s="339" t="s">
        <v>416</v>
      </c>
      <c r="I40" s="339" t="s">
        <v>417</v>
      </c>
      <c r="J40" s="339" t="s">
        <v>358</v>
      </c>
      <c r="K40" s="339" t="s">
        <v>359</v>
      </c>
      <c r="L40" s="340">
        <v>2059294</v>
      </c>
      <c r="M40" s="340">
        <v>1084536</v>
      </c>
    </row>
    <row r="41" spans="1:13" ht="16.5">
      <c r="A41" s="225"/>
      <c r="B41" s="293" t="str">
        <f t="shared" si="4"/>
        <v>642</v>
      </c>
      <c r="C41" s="300" t="str">
        <f t="shared" si="4"/>
        <v>Articles Of Paper</v>
      </c>
      <c r="D41" s="294">
        <f t="shared" si="4"/>
        <v>2519449</v>
      </c>
      <c r="E41" s="295">
        <f t="shared" si="4"/>
        <v>1364951</v>
      </c>
      <c r="F41" s="203"/>
      <c r="G41" s="204"/>
      <c r="H41" s="339" t="s">
        <v>416</v>
      </c>
      <c r="I41" s="339" t="s">
        <v>417</v>
      </c>
      <c r="J41" s="339" t="s">
        <v>458</v>
      </c>
      <c r="K41" s="339" t="s">
        <v>459</v>
      </c>
      <c r="L41" s="340">
        <v>1137142</v>
      </c>
      <c r="M41" s="340">
        <v>742509</v>
      </c>
    </row>
    <row r="42" spans="1:13" ht="16.5">
      <c r="A42" s="225"/>
      <c r="B42" s="293" t="str">
        <f t="shared" si="4"/>
        <v>658</v>
      </c>
      <c r="C42" s="300" t="str">
        <f t="shared" si="4"/>
        <v>Made-Up Textile Articles</v>
      </c>
      <c r="D42" s="294">
        <f t="shared" si="4"/>
        <v>1488668</v>
      </c>
      <c r="E42" s="295">
        <f t="shared" si="4"/>
        <v>1089030</v>
      </c>
      <c r="F42" s="203"/>
      <c r="G42" s="204"/>
      <c r="H42" s="339" t="s">
        <v>416</v>
      </c>
      <c r="I42" s="339" t="s">
        <v>417</v>
      </c>
      <c r="J42" s="339" t="s">
        <v>340</v>
      </c>
      <c r="K42" s="339" t="s">
        <v>341</v>
      </c>
      <c r="L42" s="340">
        <v>1349425</v>
      </c>
      <c r="M42" s="340">
        <v>1312162</v>
      </c>
    </row>
    <row r="43" spans="1:13" ht="16.5">
      <c r="A43" s="211" t="str">
        <f>I36</f>
        <v>CHINA, PEO.REP.</v>
      </c>
      <c r="B43" s="293" t="str">
        <f t="shared" si="4"/>
        <v>665</v>
      </c>
      <c r="C43" s="300" t="str">
        <f t="shared" si="4"/>
        <v>Glassware</v>
      </c>
      <c r="D43" s="294">
        <f t="shared" si="4"/>
        <v>2059294</v>
      </c>
      <c r="E43" s="295">
        <f t="shared" si="4"/>
        <v>1084536</v>
      </c>
      <c r="F43" s="203"/>
      <c r="G43" s="204"/>
      <c r="H43" s="339" t="s">
        <v>416</v>
      </c>
      <c r="I43" s="339" t="s">
        <v>417</v>
      </c>
      <c r="J43" s="339" t="s">
        <v>319</v>
      </c>
      <c r="K43" s="339" t="s">
        <v>320</v>
      </c>
      <c r="L43" s="340">
        <v>914538</v>
      </c>
      <c r="M43" s="340">
        <v>1417359</v>
      </c>
    </row>
    <row r="44" spans="1:13" ht="16.5">
      <c r="A44" s="225"/>
      <c r="B44" s="293" t="str">
        <f t="shared" si="4"/>
        <v>684</v>
      </c>
      <c r="C44" s="300" t="str">
        <f t="shared" si="4"/>
        <v>Aluminium</v>
      </c>
      <c r="D44" s="294">
        <f t="shared" si="4"/>
        <v>1137142</v>
      </c>
      <c r="E44" s="295">
        <f t="shared" si="4"/>
        <v>742509</v>
      </c>
      <c r="F44" s="203"/>
      <c r="G44" s="204"/>
      <c r="H44" s="339" t="s">
        <v>416</v>
      </c>
      <c r="I44" s="339" t="s">
        <v>417</v>
      </c>
      <c r="J44" s="339" t="s">
        <v>317</v>
      </c>
      <c r="K44" s="339" t="s">
        <v>318</v>
      </c>
      <c r="L44" s="340">
        <v>3276757</v>
      </c>
      <c r="M44" s="340">
        <v>1570136</v>
      </c>
    </row>
    <row r="45" spans="1:13" ht="16.5">
      <c r="A45" s="225"/>
      <c r="B45" s="293" t="str">
        <f t="shared" si="4"/>
        <v>692</v>
      </c>
      <c r="C45" s="300" t="str">
        <f t="shared" si="4"/>
        <v>Metal Containers</v>
      </c>
      <c r="D45" s="294">
        <f t="shared" si="4"/>
        <v>1349425</v>
      </c>
      <c r="E45" s="295">
        <f t="shared" si="4"/>
        <v>1312162</v>
      </c>
      <c r="F45" s="203"/>
      <c r="G45" s="204"/>
      <c r="H45" s="339" t="s">
        <v>416</v>
      </c>
      <c r="I45" s="339" t="s">
        <v>417</v>
      </c>
      <c r="J45" s="339" t="s">
        <v>272</v>
      </c>
      <c r="K45" s="339" t="s">
        <v>273</v>
      </c>
      <c r="L45" s="340">
        <v>1417229</v>
      </c>
      <c r="M45" s="340">
        <v>2729891</v>
      </c>
    </row>
    <row r="46" spans="1:13" ht="16.5">
      <c r="A46" s="225"/>
      <c r="B46" s="293" t="str">
        <f t="shared" si="4"/>
        <v>699</v>
      </c>
      <c r="C46" s="300" t="str">
        <f t="shared" si="4"/>
        <v>Base Metal Manufactures</v>
      </c>
      <c r="D46" s="294">
        <f t="shared" si="4"/>
        <v>914538</v>
      </c>
      <c r="E46" s="295">
        <f t="shared" si="4"/>
        <v>1417359</v>
      </c>
      <c r="F46" s="209"/>
      <c r="G46" s="221"/>
      <c r="H46" s="339" t="s">
        <v>287</v>
      </c>
      <c r="I46" s="339" t="s">
        <v>288</v>
      </c>
      <c r="J46" s="339" t="s">
        <v>311</v>
      </c>
      <c r="K46" s="339" t="s">
        <v>312</v>
      </c>
      <c r="L46" s="340">
        <v>371483</v>
      </c>
      <c r="M46" s="340">
        <v>964743</v>
      </c>
    </row>
    <row r="47" spans="1:13" ht="16.5">
      <c r="A47" s="225"/>
      <c r="B47" s="293" t="str">
        <f t="shared" si="4"/>
        <v>776</v>
      </c>
      <c r="C47" s="300" t="str">
        <f t="shared" si="4"/>
        <v>Valves Tubes Diodes</v>
      </c>
      <c r="D47" s="294">
        <f t="shared" si="4"/>
        <v>3276757</v>
      </c>
      <c r="E47" s="295">
        <f t="shared" si="4"/>
        <v>1570136</v>
      </c>
      <c r="F47" s="228"/>
      <c r="G47" s="227"/>
      <c r="H47" s="339" t="s">
        <v>287</v>
      </c>
      <c r="I47" s="339" t="s">
        <v>288</v>
      </c>
      <c r="J47" s="339" t="s">
        <v>289</v>
      </c>
      <c r="K47" s="339" t="s">
        <v>290</v>
      </c>
      <c r="L47" s="340">
        <v>451438</v>
      </c>
      <c r="M47" s="340">
        <v>0</v>
      </c>
    </row>
    <row r="48" spans="1:13" ht="16.5">
      <c r="A48" s="225"/>
      <c r="B48" s="293" t="str">
        <f t="shared" si="4"/>
        <v>893</v>
      </c>
      <c r="C48" s="300" t="str">
        <f t="shared" si="4"/>
        <v>Articles Of Plastic</v>
      </c>
      <c r="D48" s="294">
        <f t="shared" si="4"/>
        <v>1417229</v>
      </c>
      <c r="E48" s="295">
        <f t="shared" si="4"/>
        <v>2729891</v>
      </c>
      <c r="F48" s="229"/>
      <c r="G48" s="195"/>
      <c r="H48" s="339" t="s">
        <v>287</v>
      </c>
      <c r="I48" s="339" t="s">
        <v>288</v>
      </c>
      <c r="J48" s="339" t="s">
        <v>291</v>
      </c>
      <c r="K48" s="339" t="s">
        <v>292</v>
      </c>
      <c r="L48" s="340">
        <v>2935408</v>
      </c>
      <c r="M48" s="340">
        <v>2686872</v>
      </c>
    </row>
    <row r="49" spans="1:13" ht="16.5">
      <c r="A49" s="225"/>
      <c r="B49" s="213"/>
      <c r="C49" s="230"/>
      <c r="D49" s="231"/>
      <c r="E49" s="232"/>
      <c r="F49" s="229"/>
      <c r="G49" s="233"/>
      <c r="H49" s="339" t="s">
        <v>287</v>
      </c>
      <c r="I49" s="339" t="s">
        <v>288</v>
      </c>
      <c r="J49" s="339" t="s">
        <v>293</v>
      </c>
      <c r="K49" s="339" t="s">
        <v>294</v>
      </c>
      <c r="L49" s="340">
        <v>1405042</v>
      </c>
      <c r="M49" s="340">
        <v>1045506</v>
      </c>
    </row>
    <row r="50" spans="1:13" ht="16.5">
      <c r="A50" s="82"/>
      <c r="B50" s="293" t="str">
        <f>J46</f>
        <v>022</v>
      </c>
      <c r="C50" s="300" t="str">
        <f>K46</f>
        <v>Milk And Cream</v>
      </c>
      <c r="D50" s="294">
        <f>L46</f>
        <v>371483</v>
      </c>
      <c r="E50" s="295">
        <f>M46</f>
        <v>964743</v>
      </c>
      <c r="F50" s="217"/>
      <c r="G50" s="204"/>
      <c r="H50" s="339" t="s">
        <v>287</v>
      </c>
      <c r="I50" s="339" t="s">
        <v>288</v>
      </c>
      <c r="J50" s="339" t="s">
        <v>278</v>
      </c>
      <c r="K50" s="339" t="s">
        <v>279</v>
      </c>
      <c r="L50" s="340">
        <v>329268</v>
      </c>
      <c r="M50" s="340">
        <v>107312</v>
      </c>
    </row>
    <row r="51" spans="1:13" ht="16.5">
      <c r="A51" s="225"/>
      <c r="B51" s="293" t="str">
        <f aca="true" t="shared" si="5" ref="B51:E59">J47</f>
        <v>024</v>
      </c>
      <c r="C51" s="300" t="str">
        <f t="shared" si="5"/>
        <v>Cheese And Curd</v>
      </c>
      <c r="D51" s="294">
        <f t="shared" si="5"/>
        <v>451438</v>
      </c>
      <c r="E51" s="295">
        <f t="shared" si="5"/>
        <v>0</v>
      </c>
      <c r="F51" s="217"/>
      <c r="G51" s="204"/>
      <c r="H51" s="339" t="s">
        <v>287</v>
      </c>
      <c r="I51" s="339" t="s">
        <v>288</v>
      </c>
      <c r="J51" s="339" t="s">
        <v>284</v>
      </c>
      <c r="K51" s="339" t="s">
        <v>285</v>
      </c>
      <c r="L51" s="340">
        <v>62059168</v>
      </c>
      <c r="M51" s="340">
        <v>91320761</v>
      </c>
    </row>
    <row r="52" spans="1:13" ht="16.5">
      <c r="A52" s="200"/>
      <c r="B52" s="293" t="str">
        <f t="shared" si="5"/>
        <v>054</v>
      </c>
      <c r="C52" s="300" t="str">
        <f t="shared" si="5"/>
        <v>Vegetables Fresh/Chilled,Frozen,Dry</v>
      </c>
      <c r="D52" s="294">
        <f t="shared" si="5"/>
        <v>2935408</v>
      </c>
      <c r="E52" s="295">
        <f t="shared" si="5"/>
        <v>2686872</v>
      </c>
      <c r="F52" s="217"/>
      <c r="G52" s="204"/>
      <c r="H52" s="339" t="s">
        <v>287</v>
      </c>
      <c r="I52" s="339" t="s">
        <v>288</v>
      </c>
      <c r="J52" s="339" t="s">
        <v>99</v>
      </c>
      <c r="K52" s="339" t="s">
        <v>295</v>
      </c>
      <c r="L52" s="340">
        <v>456892</v>
      </c>
      <c r="M52" s="340">
        <v>70760</v>
      </c>
    </row>
    <row r="53" spans="1:13" ht="16.5">
      <c r="A53" s="200"/>
      <c r="B53" s="293" t="str">
        <f t="shared" si="5"/>
        <v>056</v>
      </c>
      <c r="C53" s="300" t="str">
        <f t="shared" si="5"/>
        <v>Vegetables/Roots Prep., Preserved</v>
      </c>
      <c r="D53" s="294">
        <f t="shared" si="5"/>
        <v>1405042</v>
      </c>
      <c r="E53" s="295">
        <f t="shared" si="5"/>
        <v>1045506</v>
      </c>
      <c r="F53" s="217"/>
      <c r="G53" s="204"/>
      <c r="H53" s="339" t="s">
        <v>287</v>
      </c>
      <c r="I53" s="339" t="s">
        <v>288</v>
      </c>
      <c r="J53" s="339" t="s">
        <v>420</v>
      </c>
      <c r="K53" s="339" t="s">
        <v>421</v>
      </c>
      <c r="L53" s="340">
        <v>375869</v>
      </c>
      <c r="M53" s="340">
        <v>0</v>
      </c>
    </row>
    <row r="54" spans="1:13" ht="16.5">
      <c r="A54" s="211" t="str">
        <f>I46</f>
        <v>NETHERLANDS</v>
      </c>
      <c r="B54" s="293" t="str">
        <f t="shared" si="5"/>
        <v>081</v>
      </c>
      <c r="C54" s="300" t="str">
        <f t="shared" si="5"/>
        <v>Feeding Stuff, Animals</v>
      </c>
      <c r="D54" s="294">
        <f t="shared" si="5"/>
        <v>329268</v>
      </c>
      <c r="E54" s="295">
        <f t="shared" si="5"/>
        <v>107312</v>
      </c>
      <c r="F54" s="217"/>
      <c r="G54" s="204"/>
      <c r="H54" s="339" t="s">
        <v>287</v>
      </c>
      <c r="I54" s="339" t="s">
        <v>288</v>
      </c>
      <c r="J54" s="339" t="s">
        <v>422</v>
      </c>
      <c r="K54" s="339" t="s">
        <v>423</v>
      </c>
      <c r="L54" s="340">
        <v>963094</v>
      </c>
      <c r="M54" s="340">
        <v>584921</v>
      </c>
    </row>
    <row r="55" spans="1:13" ht="16.5">
      <c r="A55" s="200"/>
      <c r="B55" s="293" t="str">
        <f t="shared" si="5"/>
        <v>334</v>
      </c>
      <c r="C55" s="300" t="str">
        <f t="shared" si="5"/>
        <v>Petroleum Products Refined</v>
      </c>
      <c r="D55" s="294">
        <f t="shared" si="5"/>
        <v>62059168</v>
      </c>
      <c r="E55" s="295">
        <f t="shared" si="5"/>
        <v>91320761</v>
      </c>
      <c r="F55" s="217"/>
      <c r="G55" s="204"/>
      <c r="H55" s="339" t="s">
        <v>287</v>
      </c>
      <c r="I55" s="339" t="s">
        <v>288</v>
      </c>
      <c r="J55" s="339" t="s">
        <v>272</v>
      </c>
      <c r="K55" s="339" t="s">
        <v>273</v>
      </c>
      <c r="L55" s="340">
        <v>478097</v>
      </c>
      <c r="M55" s="340">
        <v>209876</v>
      </c>
    </row>
    <row r="56" spans="1:10" ht="16.5">
      <c r="A56" s="200"/>
      <c r="B56" s="293" t="str">
        <f t="shared" si="5"/>
        <v>533</v>
      </c>
      <c r="C56" s="300" t="str">
        <f t="shared" si="5"/>
        <v>Pigments, Paints, Varnishes</v>
      </c>
      <c r="D56" s="294">
        <f t="shared" si="5"/>
        <v>456892</v>
      </c>
      <c r="E56" s="295">
        <f t="shared" si="5"/>
        <v>70760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562</v>
      </c>
      <c r="C57" s="300" t="str">
        <f t="shared" si="5"/>
        <v>Fertilizers, Manufactured</v>
      </c>
      <c r="D57" s="294">
        <f t="shared" si="5"/>
        <v>375869</v>
      </c>
      <c r="E57" s="295">
        <f t="shared" si="5"/>
        <v>0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597</v>
      </c>
      <c r="C58" s="300" t="str">
        <f t="shared" si="5"/>
        <v>Prep. Additives For Mineral Oils</v>
      </c>
      <c r="D58" s="294">
        <f t="shared" si="5"/>
        <v>963094</v>
      </c>
      <c r="E58" s="295">
        <f t="shared" si="5"/>
        <v>584921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893</v>
      </c>
      <c r="C59" s="301" t="str">
        <f t="shared" si="5"/>
        <v>Articles Of Plastic</v>
      </c>
      <c r="D59" s="297">
        <f t="shared" si="5"/>
        <v>478097</v>
      </c>
      <c r="E59" s="298">
        <f t="shared" si="5"/>
        <v>209876</v>
      </c>
      <c r="F59" s="217"/>
      <c r="G59" s="204"/>
      <c r="H59" s="194"/>
      <c r="I59" s="195"/>
      <c r="J59" s="195"/>
    </row>
    <row r="60" spans="1:10" ht="16.5">
      <c r="A60" s="196"/>
      <c r="B60" s="234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227"/>
      <c r="B61" s="234"/>
      <c r="C61" s="227"/>
      <c r="D61" s="227"/>
      <c r="E61" s="195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195"/>
      <c r="E62" s="195"/>
      <c r="F62" s="235"/>
      <c r="G62" s="190"/>
      <c r="H62" s="194"/>
      <c r="I62" s="195"/>
      <c r="J62" s="195"/>
    </row>
    <row r="63" spans="1:10" ht="16.5">
      <c r="A63" s="233"/>
      <c r="B63" s="234"/>
      <c r="C63" s="233"/>
      <c r="D63" s="233"/>
      <c r="E63" s="195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r:id="rId1"/>
  <headerFooter alignWithMargins="0">
    <oddHeader>&amp;C&amp;"Book Antiqua,Regular"&amp;12-21-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A40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0" t="s">
        <v>132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6.5" customHeight="1">
      <c r="A2" s="360" t="str">
        <f>"JANUARY - "&amp;UPPER('Table 1'!$M$1)&amp;" "&amp;'Table 1'!$N$1&amp;" WITH THE CORRESPONDING PERIOD OF "&amp;'Table 1'!$O$1</f>
        <v>JANUARY - MAY  2020 WITH THE CORRESPONDING PERIOD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6.5">
      <c r="A3" s="191"/>
      <c r="B3" s="234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262" t="s">
        <v>129</v>
      </c>
      <c r="C4" s="198" t="s">
        <v>130</v>
      </c>
      <c r="D4" s="198" t="s">
        <v>133</v>
      </c>
      <c r="E4" s="200"/>
      <c r="F4" s="200"/>
      <c r="G4" s="200"/>
      <c r="H4" s="200"/>
      <c r="I4" s="200"/>
      <c r="J4" s="200"/>
      <c r="K4" s="200"/>
      <c r="L4" s="4"/>
    </row>
    <row r="5" spans="1:13" ht="16.5">
      <c r="A5" s="201"/>
      <c r="B5" s="236"/>
      <c r="C5" s="4"/>
      <c r="D5" s="202">
        <f>'Table 1'!$N$1</f>
        <v>2020</v>
      </c>
      <c r="E5" s="202">
        <f>'Table 1'!$O$1</f>
        <v>2019</v>
      </c>
      <c r="F5" s="4"/>
      <c r="G5" s="200"/>
      <c r="H5" s="338" t="s">
        <v>177</v>
      </c>
      <c r="I5" s="338" t="s">
        <v>179</v>
      </c>
      <c r="J5" s="338" t="s">
        <v>182</v>
      </c>
      <c r="K5" s="338" t="s">
        <v>156</v>
      </c>
      <c r="L5" s="338" t="s">
        <v>165</v>
      </c>
      <c r="M5" s="338" t="s">
        <v>166</v>
      </c>
    </row>
    <row r="6" spans="2:13" ht="16.5">
      <c r="B6" s="291" t="str">
        <f aca="true" t="shared" si="0" ref="B6:E7">J6</f>
        <v>048</v>
      </c>
      <c r="C6" s="299" t="str">
        <f t="shared" si="0"/>
        <v>Cereal, Flour, Starch</v>
      </c>
      <c r="D6" s="299">
        <f t="shared" si="0"/>
        <v>1948820</v>
      </c>
      <c r="E6" s="292">
        <f t="shared" si="0"/>
        <v>1388212</v>
      </c>
      <c r="F6" s="203"/>
      <c r="G6" s="200"/>
      <c r="H6" s="339" t="s">
        <v>224</v>
      </c>
      <c r="I6" s="339" t="s">
        <v>42</v>
      </c>
      <c r="J6" s="339" t="s">
        <v>276</v>
      </c>
      <c r="K6" s="339" t="s">
        <v>277</v>
      </c>
      <c r="L6" s="340">
        <v>1948820</v>
      </c>
      <c r="M6" s="340">
        <v>1388212</v>
      </c>
    </row>
    <row r="7" spans="1:13" ht="16.5">
      <c r="A7" s="205"/>
      <c r="B7" s="293" t="str">
        <f t="shared" si="0"/>
        <v>112</v>
      </c>
      <c r="C7" s="300" t="str">
        <f t="shared" si="0"/>
        <v>Alcoholic Beverages</v>
      </c>
      <c r="D7" s="300">
        <f t="shared" si="0"/>
        <v>10100714</v>
      </c>
      <c r="E7" s="295">
        <f t="shared" si="0"/>
        <v>16925900</v>
      </c>
      <c r="F7" s="203"/>
      <c r="G7" s="200"/>
      <c r="H7" s="339" t="s">
        <v>224</v>
      </c>
      <c r="I7" s="339" t="s">
        <v>42</v>
      </c>
      <c r="J7" s="339" t="s">
        <v>282</v>
      </c>
      <c r="K7" s="339" t="s">
        <v>283</v>
      </c>
      <c r="L7" s="340">
        <v>10100714</v>
      </c>
      <c r="M7" s="340">
        <v>16925900</v>
      </c>
    </row>
    <row r="8" spans="1:13" ht="16.5">
      <c r="A8" s="208"/>
      <c r="B8" s="293" t="str">
        <f aca="true" t="shared" si="1" ref="B8:E15">J8</f>
        <v>658</v>
      </c>
      <c r="C8" s="300" t="str">
        <f t="shared" si="1"/>
        <v>Made-Up Textile Articles</v>
      </c>
      <c r="D8" s="300">
        <f t="shared" si="1"/>
        <v>845444</v>
      </c>
      <c r="E8" s="295">
        <f t="shared" si="1"/>
        <v>986012</v>
      </c>
      <c r="F8" s="203"/>
      <c r="G8" s="200"/>
      <c r="H8" s="339" t="s">
        <v>224</v>
      </c>
      <c r="I8" s="339" t="s">
        <v>42</v>
      </c>
      <c r="J8" s="339" t="s">
        <v>297</v>
      </c>
      <c r="K8" s="339" t="s">
        <v>298</v>
      </c>
      <c r="L8" s="340">
        <v>845444</v>
      </c>
      <c r="M8" s="340">
        <v>986012</v>
      </c>
    </row>
    <row r="9" spans="1:13" ht="16.5">
      <c r="A9" s="208"/>
      <c r="B9" s="293" t="str">
        <f t="shared" si="1"/>
        <v>726</v>
      </c>
      <c r="C9" s="300" t="str">
        <f t="shared" si="1"/>
        <v>Printing, Binding Machinery</v>
      </c>
      <c r="D9" s="300">
        <f t="shared" si="1"/>
        <v>586616</v>
      </c>
      <c r="E9" s="295">
        <f t="shared" si="1"/>
        <v>4975</v>
      </c>
      <c r="F9" s="203"/>
      <c r="G9" s="200"/>
      <c r="H9" s="339" t="s">
        <v>224</v>
      </c>
      <c r="I9" s="339" t="s">
        <v>42</v>
      </c>
      <c r="J9" s="339" t="s">
        <v>460</v>
      </c>
      <c r="K9" s="339" t="s">
        <v>461</v>
      </c>
      <c r="L9" s="340">
        <v>586616</v>
      </c>
      <c r="M9" s="340">
        <v>4975</v>
      </c>
    </row>
    <row r="10" spans="1:13" ht="16.5">
      <c r="A10" s="211" t="str">
        <f>I6</f>
        <v>UNITED STATES</v>
      </c>
      <c r="B10" s="293" t="str">
        <f t="shared" si="1"/>
        <v>745</v>
      </c>
      <c r="C10" s="300" t="str">
        <f t="shared" si="1"/>
        <v>Other Non-Electric Machinery</v>
      </c>
      <c r="D10" s="300">
        <f t="shared" si="1"/>
        <v>2452585</v>
      </c>
      <c r="E10" s="295">
        <f t="shared" si="1"/>
        <v>26768</v>
      </c>
      <c r="F10" s="203"/>
      <c r="G10" s="200"/>
      <c r="H10" s="339" t="s">
        <v>224</v>
      </c>
      <c r="I10" s="339" t="s">
        <v>42</v>
      </c>
      <c r="J10" s="339" t="s">
        <v>462</v>
      </c>
      <c r="K10" s="339" t="s">
        <v>463</v>
      </c>
      <c r="L10" s="340">
        <v>2452585</v>
      </c>
      <c r="M10" s="340">
        <v>26768</v>
      </c>
    </row>
    <row r="11" spans="1:13" ht="16.5">
      <c r="A11" s="192"/>
      <c r="B11" s="293" t="str">
        <f t="shared" si="1"/>
        <v>772</v>
      </c>
      <c r="C11" s="300" t="str">
        <f t="shared" si="1"/>
        <v>Electric Switches Fuses</v>
      </c>
      <c r="D11" s="300">
        <f t="shared" si="1"/>
        <v>3134557</v>
      </c>
      <c r="E11" s="295">
        <f t="shared" si="1"/>
        <v>4116087</v>
      </c>
      <c r="F11" s="209"/>
      <c r="G11" s="200"/>
      <c r="H11" s="339" t="s">
        <v>224</v>
      </c>
      <c r="I11" s="339" t="s">
        <v>42</v>
      </c>
      <c r="J11" s="339" t="s">
        <v>321</v>
      </c>
      <c r="K11" s="339" t="s">
        <v>322</v>
      </c>
      <c r="L11" s="340">
        <v>3134557</v>
      </c>
      <c r="M11" s="340">
        <v>4116087</v>
      </c>
    </row>
    <row r="12" spans="1:13" ht="16.5">
      <c r="A12" s="211"/>
      <c r="B12" s="293" t="str">
        <f t="shared" si="1"/>
        <v>785</v>
      </c>
      <c r="C12" s="300" t="str">
        <f t="shared" si="1"/>
        <v>Motor Cycles; Cycles</v>
      </c>
      <c r="D12" s="300">
        <f t="shared" si="1"/>
        <v>361399</v>
      </c>
      <c r="E12" s="295">
        <f t="shared" si="1"/>
        <v>4400</v>
      </c>
      <c r="F12" s="209"/>
      <c r="G12" s="200"/>
      <c r="H12" s="339" t="s">
        <v>224</v>
      </c>
      <c r="I12" s="339" t="s">
        <v>42</v>
      </c>
      <c r="J12" s="339" t="s">
        <v>323</v>
      </c>
      <c r="K12" s="339" t="s">
        <v>324</v>
      </c>
      <c r="L12" s="340">
        <v>361399</v>
      </c>
      <c r="M12" s="340">
        <v>4400</v>
      </c>
    </row>
    <row r="13" spans="1:13" ht="16.5">
      <c r="A13" s="212"/>
      <c r="B13" s="293" t="str">
        <f t="shared" si="1"/>
        <v>793</v>
      </c>
      <c r="C13" s="300" t="str">
        <f t="shared" si="1"/>
        <v>Ships And Boats</v>
      </c>
      <c r="D13" s="300">
        <f t="shared" si="1"/>
        <v>1632600</v>
      </c>
      <c r="E13" s="295">
        <f t="shared" si="1"/>
        <v>3943270</v>
      </c>
      <c r="F13" s="209"/>
      <c r="G13" s="210"/>
      <c r="H13" s="339" t="s">
        <v>224</v>
      </c>
      <c r="I13" s="339" t="s">
        <v>42</v>
      </c>
      <c r="J13" s="339" t="s">
        <v>430</v>
      </c>
      <c r="K13" s="339" t="s">
        <v>431</v>
      </c>
      <c r="L13" s="340">
        <v>1632600</v>
      </c>
      <c r="M13" s="340">
        <v>3943270</v>
      </c>
    </row>
    <row r="14" spans="1:13" ht="16.5">
      <c r="A14" s="212"/>
      <c r="B14" s="293" t="str">
        <f t="shared" si="1"/>
        <v>874</v>
      </c>
      <c r="C14" s="300" t="str">
        <f t="shared" si="1"/>
        <v>Measuring Checking Instruments</v>
      </c>
      <c r="D14" s="300">
        <f t="shared" si="1"/>
        <v>1150678</v>
      </c>
      <c r="E14" s="295">
        <f t="shared" si="1"/>
        <v>2192254</v>
      </c>
      <c r="F14" s="209"/>
      <c r="G14" s="210"/>
      <c r="H14" s="339" t="s">
        <v>224</v>
      </c>
      <c r="I14" s="339" t="s">
        <v>42</v>
      </c>
      <c r="J14" s="339" t="s">
        <v>270</v>
      </c>
      <c r="K14" s="339" t="s">
        <v>271</v>
      </c>
      <c r="L14" s="340">
        <v>1150678</v>
      </c>
      <c r="M14" s="340">
        <v>2192254</v>
      </c>
    </row>
    <row r="15" spans="1:13" ht="16.5">
      <c r="A15" s="212"/>
      <c r="B15" s="293" t="str">
        <f t="shared" si="1"/>
        <v>971</v>
      </c>
      <c r="C15" s="300" t="str">
        <f t="shared" si="1"/>
        <v>Non-Monetary Gold</v>
      </c>
      <c r="D15" s="300">
        <f t="shared" si="1"/>
        <v>517887</v>
      </c>
      <c r="E15" s="295">
        <f t="shared" si="1"/>
        <v>840066</v>
      </c>
      <c r="F15" s="209"/>
      <c r="G15" s="210"/>
      <c r="H15" s="339" t="s">
        <v>224</v>
      </c>
      <c r="I15" s="339" t="s">
        <v>42</v>
      </c>
      <c r="J15" s="339" t="s">
        <v>325</v>
      </c>
      <c r="K15" s="339" t="s">
        <v>326</v>
      </c>
      <c r="L15" s="340">
        <v>517887</v>
      </c>
      <c r="M15" s="340">
        <v>840066</v>
      </c>
    </row>
    <row r="16" spans="1:13" ht="16.5">
      <c r="A16" s="212"/>
      <c r="B16" s="213"/>
      <c r="C16" s="214"/>
      <c r="D16" s="215"/>
      <c r="E16" s="216"/>
      <c r="F16" s="209"/>
      <c r="G16" s="210"/>
      <c r="H16" s="339" t="s">
        <v>230</v>
      </c>
      <c r="I16" s="339" t="s">
        <v>72</v>
      </c>
      <c r="J16" s="339" t="s">
        <v>327</v>
      </c>
      <c r="K16" s="339" t="s">
        <v>328</v>
      </c>
      <c r="L16" s="340">
        <v>1066474</v>
      </c>
      <c r="M16" s="340">
        <v>1126234</v>
      </c>
    </row>
    <row r="17" spans="1:13" ht="16.5">
      <c r="A17" s="82"/>
      <c r="B17" s="293" t="str">
        <f>J16</f>
        <v>046</v>
      </c>
      <c r="C17" s="300" t="str">
        <f>K16</f>
        <v>Meals Flour, Wheat, Meslin</v>
      </c>
      <c r="D17" s="300">
        <f>L16</f>
        <v>1066474</v>
      </c>
      <c r="E17" s="295">
        <f>M16</f>
        <v>1126234</v>
      </c>
      <c r="F17" s="217"/>
      <c r="G17" s="204"/>
      <c r="H17" s="339" t="s">
        <v>230</v>
      </c>
      <c r="I17" s="339" t="s">
        <v>72</v>
      </c>
      <c r="J17" s="339" t="s">
        <v>329</v>
      </c>
      <c r="K17" s="339" t="s">
        <v>330</v>
      </c>
      <c r="L17" s="340">
        <v>284432</v>
      </c>
      <c r="M17" s="340">
        <v>206879</v>
      </c>
    </row>
    <row r="18" spans="1:13" ht="16.5">
      <c r="A18" s="202"/>
      <c r="B18" s="293" t="str">
        <f aca="true" t="shared" si="2" ref="B18:E26">J17</f>
        <v>047</v>
      </c>
      <c r="C18" s="300" t="str">
        <f t="shared" si="2"/>
        <v>Other Cereals, Meals, Flours</v>
      </c>
      <c r="D18" s="300">
        <f t="shared" si="2"/>
        <v>284432</v>
      </c>
      <c r="E18" s="295">
        <f t="shared" si="2"/>
        <v>206879</v>
      </c>
      <c r="F18" s="4"/>
      <c r="G18" s="4"/>
      <c r="H18" s="339" t="s">
        <v>230</v>
      </c>
      <c r="I18" s="339" t="s">
        <v>72</v>
      </c>
      <c r="J18" s="339" t="s">
        <v>276</v>
      </c>
      <c r="K18" s="339" t="s">
        <v>277</v>
      </c>
      <c r="L18" s="340">
        <v>1168544</v>
      </c>
      <c r="M18" s="340">
        <v>975426</v>
      </c>
    </row>
    <row r="19" spans="1:13" ht="16.5">
      <c r="A19" s="202"/>
      <c r="B19" s="293" t="str">
        <f t="shared" si="2"/>
        <v>048</v>
      </c>
      <c r="C19" s="300" t="str">
        <f t="shared" si="2"/>
        <v>Cereal, Flour, Starch</v>
      </c>
      <c r="D19" s="300">
        <f t="shared" si="2"/>
        <v>1168544</v>
      </c>
      <c r="E19" s="295">
        <f t="shared" si="2"/>
        <v>975426</v>
      </c>
      <c r="F19" s="4"/>
      <c r="G19" s="4"/>
      <c r="H19" s="339" t="s">
        <v>230</v>
      </c>
      <c r="I19" s="339" t="s">
        <v>72</v>
      </c>
      <c r="J19" s="339" t="s">
        <v>95</v>
      </c>
      <c r="K19" s="339" t="s">
        <v>331</v>
      </c>
      <c r="L19" s="340">
        <v>389815</v>
      </c>
      <c r="M19" s="340">
        <v>496995</v>
      </c>
    </row>
    <row r="20" spans="1:13" ht="16.5">
      <c r="A20" s="202"/>
      <c r="B20" s="293" t="str">
        <f t="shared" si="2"/>
        <v>091</v>
      </c>
      <c r="C20" s="300" t="str">
        <f t="shared" si="2"/>
        <v>Margarine And Shortening</v>
      </c>
      <c r="D20" s="300">
        <f t="shared" si="2"/>
        <v>389815</v>
      </c>
      <c r="E20" s="295">
        <f t="shared" si="2"/>
        <v>496995</v>
      </c>
      <c r="F20" s="4"/>
      <c r="G20" s="4"/>
      <c r="H20" s="339" t="s">
        <v>230</v>
      </c>
      <c r="I20" s="339" t="s">
        <v>72</v>
      </c>
      <c r="J20" s="339" t="s">
        <v>280</v>
      </c>
      <c r="K20" s="339" t="s">
        <v>281</v>
      </c>
      <c r="L20" s="340">
        <v>289155</v>
      </c>
      <c r="M20" s="340">
        <v>69803</v>
      </c>
    </row>
    <row r="21" spans="1:13" ht="16.5">
      <c r="A21" s="211" t="str">
        <f>I16</f>
        <v>GUYANA</v>
      </c>
      <c r="B21" s="293" t="str">
        <f t="shared" si="2"/>
        <v>111</v>
      </c>
      <c r="C21" s="300" t="str">
        <f t="shared" si="2"/>
        <v>Non-Alcoholic Beverages</v>
      </c>
      <c r="D21" s="300">
        <f t="shared" si="2"/>
        <v>289155</v>
      </c>
      <c r="E21" s="295">
        <f t="shared" si="2"/>
        <v>69803</v>
      </c>
      <c r="F21" s="4"/>
      <c r="G21" s="4"/>
      <c r="H21" s="339" t="s">
        <v>230</v>
      </c>
      <c r="I21" s="339" t="s">
        <v>72</v>
      </c>
      <c r="J21" s="339" t="s">
        <v>99</v>
      </c>
      <c r="K21" s="339" t="s">
        <v>295</v>
      </c>
      <c r="L21" s="340">
        <v>656691</v>
      </c>
      <c r="M21" s="340">
        <v>1111406</v>
      </c>
    </row>
    <row r="22" spans="1:13" ht="16.5">
      <c r="A22" s="202"/>
      <c r="B22" s="293" t="str">
        <f t="shared" si="2"/>
        <v>533</v>
      </c>
      <c r="C22" s="300" t="str">
        <f t="shared" si="2"/>
        <v>Pigments, Paints, Varnishes</v>
      </c>
      <c r="D22" s="300">
        <f t="shared" si="2"/>
        <v>656691</v>
      </c>
      <c r="E22" s="295">
        <f t="shared" si="2"/>
        <v>1111406</v>
      </c>
      <c r="F22" s="4"/>
      <c r="G22" s="4"/>
      <c r="H22" s="339" t="s">
        <v>230</v>
      </c>
      <c r="I22" s="339" t="s">
        <v>72</v>
      </c>
      <c r="J22" s="339" t="s">
        <v>263</v>
      </c>
      <c r="K22" s="339" t="s">
        <v>264</v>
      </c>
      <c r="L22" s="340">
        <v>353944</v>
      </c>
      <c r="M22" s="340">
        <v>499342</v>
      </c>
    </row>
    <row r="23" spans="1:13" ht="16.5">
      <c r="A23" s="202"/>
      <c r="B23" s="293" t="str">
        <f t="shared" si="2"/>
        <v>642</v>
      </c>
      <c r="C23" s="300" t="str">
        <f t="shared" si="2"/>
        <v>Articles Of Paper</v>
      </c>
      <c r="D23" s="300">
        <f t="shared" si="2"/>
        <v>353944</v>
      </c>
      <c r="E23" s="295">
        <f t="shared" si="2"/>
        <v>499342</v>
      </c>
      <c r="F23" s="4"/>
      <c r="G23" s="4"/>
      <c r="H23" s="339" t="s">
        <v>230</v>
      </c>
      <c r="I23" s="339" t="s">
        <v>72</v>
      </c>
      <c r="J23" s="339" t="s">
        <v>332</v>
      </c>
      <c r="K23" s="339" t="s">
        <v>333</v>
      </c>
      <c r="L23" s="340">
        <v>12666865</v>
      </c>
      <c r="M23" s="340">
        <v>17339086</v>
      </c>
    </row>
    <row r="24" spans="1:13" ht="16.5">
      <c r="A24" s="202"/>
      <c r="B24" s="293" t="str">
        <f t="shared" si="2"/>
        <v>661</v>
      </c>
      <c r="C24" s="300" t="str">
        <f t="shared" si="2"/>
        <v>Lime, Cement</v>
      </c>
      <c r="D24" s="300">
        <f t="shared" si="2"/>
        <v>12666865</v>
      </c>
      <c r="E24" s="295">
        <f t="shared" si="2"/>
        <v>17339086</v>
      </c>
      <c r="F24" s="4"/>
      <c r="G24" s="4"/>
      <c r="H24" s="339" t="s">
        <v>230</v>
      </c>
      <c r="I24" s="339" t="s">
        <v>72</v>
      </c>
      <c r="J24" s="339" t="s">
        <v>334</v>
      </c>
      <c r="K24" s="339" t="s">
        <v>335</v>
      </c>
      <c r="L24" s="340">
        <v>924789</v>
      </c>
      <c r="M24" s="340">
        <v>1134666</v>
      </c>
    </row>
    <row r="25" spans="1:13" ht="16.5">
      <c r="A25" s="202"/>
      <c r="B25" s="293" t="str">
        <f t="shared" si="2"/>
        <v>892</v>
      </c>
      <c r="C25" s="300" t="str">
        <f t="shared" si="2"/>
        <v>Printed Matter</v>
      </c>
      <c r="D25" s="300">
        <f t="shared" si="2"/>
        <v>924789</v>
      </c>
      <c r="E25" s="295">
        <f t="shared" si="2"/>
        <v>1134666</v>
      </c>
      <c r="F25" s="4"/>
      <c r="G25" s="4"/>
      <c r="H25" s="339" t="s">
        <v>230</v>
      </c>
      <c r="I25" s="339" t="s">
        <v>72</v>
      </c>
      <c r="J25" s="339" t="s">
        <v>272</v>
      </c>
      <c r="K25" s="339" t="s">
        <v>273</v>
      </c>
      <c r="L25" s="340">
        <v>445261</v>
      </c>
      <c r="M25" s="340">
        <v>717304</v>
      </c>
    </row>
    <row r="26" spans="1:13" ht="16.5">
      <c r="A26" s="202"/>
      <c r="B26" s="293" t="str">
        <f t="shared" si="2"/>
        <v>893</v>
      </c>
      <c r="C26" s="300" t="str">
        <f t="shared" si="2"/>
        <v>Articles Of Plastic</v>
      </c>
      <c r="D26" s="300">
        <f t="shared" si="2"/>
        <v>445261</v>
      </c>
      <c r="E26" s="295">
        <f t="shared" si="2"/>
        <v>717304</v>
      </c>
      <c r="F26" s="4"/>
      <c r="G26" s="4"/>
      <c r="H26" s="339" t="s">
        <v>239</v>
      </c>
      <c r="I26" s="339" t="s">
        <v>240</v>
      </c>
      <c r="J26" s="339" t="s">
        <v>276</v>
      </c>
      <c r="K26" s="339" t="s">
        <v>277</v>
      </c>
      <c r="L26" s="340">
        <v>1323505</v>
      </c>
      <c r="M26" s="340">
        <v>1024278</v>
      </c>
    </row>
    <row r="27" spans="1:13" ht="16.5">
      <c r="A27" s="202"/>
      <c r="B27" s="213"/>
      <c r="C27" s="218"/>
      <c r="D27" s="219"/>
      <c r="E27" s="220"/>
      <c r="F27" s="4"/>
      <c r="G27" s="201"/>
      <c r="H27" s="339" t="s">
        <v>239</v>
      </c>
      <c r="I27" s="339" t="s">
        <v>240</v>
      </c>
      <c r="J27" s="339" t="s">
        <v>95</v>
      </c>
      <c r="K27" s="339" t="s">
        <v>331</v>
      </c>
      <c r="L27" s="340">
        <v>4336842</v>
      </c>
      <c r="M27" s="340">
        <v>3883196</v>
      </c>
    </row>
    <row r="28" spans="1:13" ht="16.5">
      <c r="A28" s="82"/>
      <c r="B28" s="293" t="str">
        <f>J26</f>
        <v>048</v>
      </c>
      <c r="C28" s="300" t="str">
        <f>K26</f>
        <v>Cereal, Flour, Starch</v>
      </c>
      <c r="D28" s="294">
        <f>L26</f>
        <v>1323505</v>
      </c>
      <c r="E28" s="295">
        <f>M26</f>
        <v>1024278</v>
      </c>
      <c r="F28" s="217"/>
      <c r="G28" s="204"/>
      <c r="H28" s="339" t="s">
        <v>239</v>
      </c>
      <c r="I28" s="339" t="s">
        <v>240</v>
      </c>
      <c r="J28" s="339" t="s">
        <v>259</v>
      </c>
      <c r="K28" s="339" t="s">
        <v>260</v>
      </c>
      <c r="L28" s="340">
        <v>261818</v>
      </c>
      <c r="M28" s="340">
        <v>207883</v>
      </c>
    </row>
    <row r="29" spans="1:13" ht="16.5">
      <c r="A29" s="202"/>
      <c r="B29" s="293" t="str">
        <f aca="true" t="shared" si="3" ref="B29:E37">J27</f>
        <v>091</v>
      </c>
      <c r="C29" s="300" t="str">
        <f t="shared" si="3"/>
        <v>Margarine And Shortening</v>
      </c>
      <c r="D29" s="294">
        <f t="shared" si="3"/>
        <v>4336842</v>
      </c>
      <c r="E29" s="295">
        <f t="shared" si="3"/>
        <v>3883196</v>
      </c>
      <c r="F29" s="203"/>
      <c r="G29" s="204"/>
      <c r="H29" s="339" t="s">
        <v>239</v>
      </c>
      <c r="I29" s="339" t="s">
        <v>240</v>
      </c>
      <c r="J29" s="339" t="s">
        <v>282</v>
      </c>
      <c r="K29" s="339" t="s">
        <v>283</v>
      </c>
      <c r="L29" s="340">
        <v>234684</v>
      </c>
      <c r="M29" s="340">
        <v>327253</v>
      </c>
    </row>
    <row r="30" spans="1:13" ht="16.5">
      <c r="A30" s="202"/>
      <c r="B30" s="293" t="str">
        <f t="shared" si="3"/>
        <v>098</v>
      </c>
      <c r="C30" s="300" t="str">
        <f t="shared" si="3"/>
        <v>Edible Products</v>
      </c>
      <c r="D30" s="294">
        <f t="shared" si="3"/>
        <v>261818</v>
      </c>
      <c r="E30" s="295">
        <f t="shared" si="3"/>
        <v>207883</v>
      </c>
      <c r="F30" s="209"/>
      <c r="G30" s="221"/>
      <c r="H30" s="339" t="s">
        <v>239</v>
      </c>
      <c r="I30" s="339" t="s">
        <v>240</v>
      </c>
      <c r="J30" s="339" t="s">
        <v>342</v>
      </c>
      <c r="K30" s="339" t="s">
        <v>343</v>
      </c>
      <c r="L30" s="340">
        <v>417794</v>
      </c>
      <c r="M30" s="340">
        <v>619937</v>
      </c>
    </row>
    <row r="31" spans="1:13" ht="16.5">
      <c r="A31" s="202"/>
      <c r="B31" s="293" t="str">
        <f t="shared" si="3"/>
        <v>112</v>
      </c>
      <c r="C31" s="300" t="str">
        <f t="shared" si="3"/>
        <v>Alcoholic Beverages</v>
      </c>
      <c r="D31" s="294">
        <f t="shared" si="3"/>
        <v>234684</v>
      </c>
      <c r="E31" s="295">
        <f t="shared" si="3"/>
        <v>327253</v>
      </c>
      <c r="F31" s="209"/>
      <c r="G31" s="221"/>
      <c r="H31" s="339" t="s">
        <v>239</v>
      </c>
      <c r="I31" s="339" t="s">
        <v>240</v>
      </c>
      <c r="J31" s="339" t="s">
        <v>338</v>
      </c>
      <c r="K31" s="339" t="s">
        <v>339</v>
      </c>
      <c r="L31" s="340">
        <v>2545252</v>
      </c>
      <c r="M31" s="340">
        <v>2065163</v>
      </c>
    </row>
    <row r="32" spans="1:13" ht="16.5">
      <c r="A32" s="211" t="str">
        <f>I26</f>
        <v>TRINIDAD &amp; TOB.</v>
      </c>
      <c r="B32" s="293" t="str">
        <f t="shared" si="3"/>
        <v>421</v>
      </c>
      <c r="C32" s="300" t="str">
        <f t="shared" si="3"/>
        <v>Fixed Vegetable Oils And Fat, Soft</v>
      </c>
      <c r="D32" s="294">
        <f t="shared" si="3"/>
        <v>417794</v>
      </c>
      <c r="E32" s="295">
        <f t="shared" si="3"/>
        <v>619937</v>
      </c>
      <c r="F32" s="209"/>
      <c r="G32" s="221"/>
      <c r="H32" s="339" t="s">
        <v>239</v>
      </c>
      <c r="I32" s="339" t="s">
        <v>240</v>
      </c>
      <c r="J32" s="339" t="s">
        <v>344</v>
      </c>
      <c r="K32" s="339" t="s">
        <v>345</v>
      </c>
      <c r="L32" s="340">
        <v>435954</v>
      </c>
      <c r="M32" s="340">
        <v>219098</v>
      </c>
    </row>
    <row r="33" spans="1:13" ht="16.5">
      <c r="A33" s="202"/>
      <c r="B33" s="293" t="str">
        <f t="shared" si="3"/>
        <v>542</v>
      </c>
      <c r="C33" s="300" t="str">
        <f t="shared" si="3"/>
        <v>Medicaments Including Vet. Med.</v>
      </c>
      <c r="D33" s="294">
        <f t="shared" si="3"/>
        <v>2545252</v>
      </c>
      <c r="E33" s="295">
        <f t="shared" si="3"/>
        <v>2065163</v>
      </c>
      <c r="F33" s="209"/>
      <c r="G33" s="221"/>
      <c r="H33" s="339" t="s">
        <v>239</v>
      </c>
      <c r="I33" s="339" t="s">
        <v>240</v>
      </c>
      <c r="J33" s="339" t="s">
        <v>105</v>
      </c>
      <c r="K33" s="339" t="s">
        <v>296</v>
      </c>
      <c r="L33" s="340">
        <v>3345377</v>
      </c>
      <c r="M33" s="340">
        <v>2074447</v>
      </c>
    </row>
    <row r="34" spans="1:13" ht="16.5">
      <c r="A34" s="202"/>
      <c r="B34" s="293" t="str">
        <f t="shared" si="3"/>
        <v>553</v>
      </c>
      <c r="C34" s="300" t="str">
        <f t="shared" si="3"/>
        <v>Perfumery, Cosmetics</v>
      </c>
      <c r="D34" s="294">
        <f t="shared" si="3"/>
        <v>435954</v>
      </c>
      <c r="E34" s="295">
        <f t="shared" si="3"/>
        <v>219098</v>
      </c>
      <c r="F34" s="209"/>
      <c r="G34" s="221"/>
      <c r="H34" s="339" t="s">
        <v>239</v>
      </c>
      <c r="I34" s="339" t="s">
        <v>240</v>
      </c>
      <c r="J34" s="339" t="s">
        <v>340</v>
      </c>
      <c r="K34" s="339" t="s">
        <v>341</v>
      </c>
      <c r="L34" s="340">
        <v>1984777</v>
      </c>
      <c r="M34" s="340">
        <v>1375205</v>
      </c>
    </row>
    <row r="35" spans="1:13" ht="16.5">
      <c r="A35" s="202"/>
      <c r="B35" s="293" t="str">
        <f t="shared" si="3"/>
        <v>591</v>
      </c>
      <c r="C35" s="300" t="str">
        <f t="shared" si="3"/>
        <v>Disinfectants,Insecticides</v>
      </c>
      <c r="D35" s="294">
        <f t="shared" si="3"/>
        <v>3345377</v>
      </c>
      <c r="E35" s="295">
        <f t="shared" si="3"/>
        <v>2074447</v>
      </c>
      <c r="F35" s="209"/>
      <c r="G35" s="221"/>
      <c r="H35" s="339" t="s">
        <v>239</v>
      </c>
      <c r="I35" s="339" t="s">
        <v>240</v>
      </c>
      <c r="J35" s="339" t="s">
        <v>334</v>
      </c>
      <c r="K35" s="339" t="s">
        <v>335</v>
      </c>
      <c r="L35" s="340">
        <v>1023385</v>
      </c>
      <c r="M35" s="340">
        <v>942192</v>
      </c>
    </row>
    <row r="36" spans="1:13" ht="16.5">
      <c r="A36" s="202"/>
      <c r="B36" s="293" t="str">
        <f t="shared" si="3"/>
        <v>692</v>
      </c>
      <c r="C36" s="300" t="str">
        <f t="shared" si="3"/>
        <v>Metal Containers</v>
      </c>
      <c r="D36" s="294">
        <f t="shared" si="3"/>
        <v>1984777</v>
      </c>
      <c r="E36" s="295">
        <f t="shared" si="3"/>
        <v>1375205</v>
      </c>
      <c r="F36" s="209"/>
      <c r="G36" s="221"/>
      <c r="H36" s="339" t="s">
        <v>221</v>
      </c>
      <c r="I36" s="339" t="s">
        <v>38</v>
      </c>
      <c r="J36" s="339" t="s">
        <v>414</v>
      </c>
      <c r="K36" s="339" t="s">
        <v>415</v>
      </c>
      <c r="L36" s="340">
        <v>211178</v>
      </c>
      <c r="M36" s="340">
        <v>205315</v>
      </c>
    </row>
    <row r="37" spans="1:13" ht="16.5">
      <c r="A37" s="202"/>
      <c r="B37" s="293" t="str">
        <f t="shared" si="3"/>
        <v>892</v>
      </c>
      <c r="C37" s="300" t="str">
        <f t="shared" si="3"/>
        <v>Printed Matter</v>
      </c>
      <c r="D37" s="294">
        <f t="shared" si="3"/>
        <v>1023385</v>
      </c>
      <c r="E37" s="295">
        <f t="shared" si="3"/>
        <v>942192</v>
      </c>
      <c r="F37" s="209"/>
      <c r="G37" s="221"/>
      <c r="H37" s="339" t="s">
        <v>221</v>
      </c>
      <c r="I37" s="339" t="s">
        <v>38</v>
      </c>
      <c r="J37" s="339" t="s">
        <v>313</v>
      </c>
      <c r="K37" s="339" t="s">
        <v>314</v>
      </c>
      <c r="L37" s="340">
        <v>147250</v>
      </c>
      <c r="M37" s="340">
        <v>120000</v>
      </c>
    </row>
    <row r="38" spans="1:13" ht="16.5">
      <c r="A38" s="202"/>
      <c r="B38" s="213"/>
      <c r="C38" s="209"/>
      <c r="D38" s="222"/>
      <c r="E38" s="223"/>
      <c r="F38" s="209"/>
      <c r="G38" s="221"/>
      <c r="H38" s="339" t="s">
        <v>221</v>
      </c>
      <c r="I38" s="339" t="s">
        <v>38</v>
      </c>
      <c r="J38" s="339" t="s">
        <v>259</v>
      </c>
      <c r="K38" s="339" t="s">
        <v>260</v>
      </c>
      <c r="L38" s="340">
        <v>109950</v>
      </c>
      <c r="M38" s="340">
        <v>180066</v>
      </c>
    </row>
    <row r="39" spans="1:13" ht="16.5">
      <c r="A39" s="82"/>
      <c r="B39" s="293" t="str">
        <f>J36</f>
        <v>012</v>
      </c>
      <c r="C39" s="300" t="str">
        <f>K36</f>
        <v>Other Meat Fresh, Chilled</v>
      </c>
      <c r="D39" s="294">
        <f>L36</f>
        <v>211178</v>
      </c>
      <c r="E39" s="295">
        <f>M36</f>
        <v>205315</v>
      </c>
      <c r="F39" s="203"/>
      <c r="G39" s="204"/>
      <c r="H39" s="339" t="s">
        <v>221</v>
      </c>
      <c r="I39" s="339" t="s">
        <v>38</v>
      </c>
      <c r="J39" s="339" t="s">
        <v>282</v>
      </c>
      <c r="K39" s="339" t="s">
        <v>283</v>
      </c>
      <c r="L39" s="340">
        <v>933647</v>
      </c>
      <c r="M39" s="340">
        <v>1987996</v>
      </c>
    </row>
    <row r="40" spans="1:13" ht="16.5">
      <c r="A40" s="224"/>
      <c r="B40" s="293" t="str">
        <f aca="true" t="shared" si="4" ref="B40:E48">J37</f>
        <v>061</v>
      </c>
      <c r="C40" s="300" t="str">
        <f t="shared" si="4"/>
        <v>Sugar, Molasses, Honey</v>
      </c>
      <c r="D40" s="294">
        <f t="shared" si="4"/>
        <v>147250</v>
      </c>
      <c r="E40" s="295">
        <f t="shared" si="4"/>
        <v>120000</v>
      </c>
      <c r="F40" s="203"/>
      <c r="G40" s="204"/>
      <c r="H40" s="339" t="s">
        <v>221</v>
      </c>
      <c r="I40" s="339" t="s">
        <v>38</v>
      </c>
      <c r="J40" s="339" t="s">
        <v>464</v>
      </c>
      <c r="K40" s="339" t="s">
        <v>465</v>
      </c>
      <c r="L40" s="340">
        <v>1773512</v>
      </c>
      <c r="M40" s="340">
        <v>0</v>
      </c>
    </row>
    <row r="41" spans="1:13" ht="16.5">
      <c r="A41" s="225"/>
      <c r="B41" s="293" t="str">
        <f t="shared" si="4"/>
        <v>098</v>
      </c>
      <c r="C41" s="300" t="str">
        <f t="shared" si="4"/>
        <v>Edible Products</v>
      </c>
      <c r="D41" s="294">
        <f t="shared" si="4"/>
        <v>109950</v>
      </c>
      <c r="E41" s="295">
        <f t="shared" si="4"/>
        <v>180066</v>
      </c>
      <c r="F41" s="203"/>
      <c r="G41" s="204"/>
      <c r="H41" s="339" t="s">
        <v>221</v>
      </c>
      <c r="I41" s="339" t="s">
        <v>38</v>
      </c>
      <c r="J41" s="339" t="s">
        <v>321</v>
      </c>
      <c r="K41" s="339" t="s">
        <v>322</v>
      </c>
      <c r="L41" s="340">
        <v>836360</v>
      </c>
      <c r="M41" s="340">
        <v>1804700</v>
      </c>
    </row>
    <row r="42" spans="1:13" ht="16.5">
      <c r="A42" s="225"/>
      <c r="B42" s="293" t="str">
        <f t="shared" si="4"/>
        <v>112</v>
      </c>
      <c r="C42" s="300" t="str">
        <f t="shared" si="4"/>
        <v>Alcoholic Beverages</v>
      </c>
      <c r="D42" s="294">
        <f t="shared" si="4"/>
        <v>933647</v>
      </c>
      <c r="E42" s="295">
        <f t="shared" si="4"/>
        <v>1987996</v>
      </c>
      <c r="F42" s="203"/>
      <c r="G42" s="204"/>
      <c r="H42" s="339" t="s">
        <v>221</v>
      </c>
      <c r="I42" s="339" t="s">
        <v>38</v>
      </c>
      <c r="J42" s="339" t="s">
        <v>430</v>
      </c>
      <c r="K42" s="339" t="s">
        <v>431</v>
      </c>
      <c r="L42" s="340">
        <v>3447296</v>
      </c>
      <c r="M42" s="340">
        <v>80000</v>
      </c>
    </row>
    <row r="43" spans="1:13" ht="16.5">
      <c r="A43" s="211" t="str">
        <f>I36</f>
        <v>UNITED KINGDOM</v>
      </c>
      <c r="B43" s="293" t="str">
        <f t="shared" si="4"/>
        <v>728</v>
      </c>
      <c r="C43" s="300" t="str">
        <f t="shared" si="4"/>
        <v>Other Machinery</v>
      </c>
      <c r="D43" s="294">
        <f t="shared" si="4"/>
        <v>1773512</v>
      </c>
      <c r="E43" s="295">
        <f t="shared" si="4"/>
        <v>0</v>
      </c>
      <c r="F43" s="203"/>
      <c r="G43" s="204"/>
      <c r="H43" s="339" t="s">
        <v>221</v>
      </c>
      <c r="I43" s="339" t="s">
        <v>38</v>
      </c>
      <c r="J43" s="339" t="s">
        <v>270</v>
      </c>
      <c r="K43" s="339" t="s">
        <v>271</v>
      </c>
      <c r="L43" s="340">
        <v>58985</v>
      </c>
      <c r="M43" s="340">
        <v>200</v>
      </c>
    </row>
    <row r="44" spans="1:13" ht="16.5">
      <c r="A44" s="225"/>
      <c r="B44" s="293" t="str">
        <f t="shared" si="4"/>
        <v>772</v>
      </c>
      <c r="C44" s="300" t="str">
        <f t="shared" si="4"/>
        <v>Electric Switches Fuses</v>
      </c>
      <c r="D44" s="294">
        <f t="shared" si="4"/>
        <v>836360</v>
      </c>
      <c r="E44" s="295">
        <f t="shared" si="4"/>
        <v>1804700</v>
      </c>
      <c r="F44" s="203"/>
      <c r="G44" s="204"/>
      <c r="H44" s="339" t="s">
        <v>221</v>
      </c>
      <c r="I44" s="339" t="s">
        <v>38</v>
      </c>
      <c r="J44" s="339" t="s">
        <v>376</v>
      </c>
      <c r="K44" s="339" t="s">
        <v>377</v>
      </c>
      <c r="L44" s="340">
        <v>937066</v>
      </c>
      <c r="M44" s="340">
        <v>294581</v>
      </c>
    </row>
    <row r="45" spans="1:13" ht="16.5">
      <c r="A45" s="225"/>
      <c r="B45" s="293" t="str">
        <f t="shared" si="4"/>
        <v>793</v>
      </c>
      <c r="C45" s="300" t="str">
        <f t="shared" si="4"/>
        <v>Ships And Boats</v>
      </c>
      <c r="D45" s="294">
        <f t="shared" si="4"/>
        <v>3447296</v>
      </c>
      <c r="E45" s="295">
        <f t="shared" si="4"/>
        <v>80000</v>
      </c>
      <c r="F45" s="203"/>
      <c r="G45" s="204"/>
      <c r="H45" s="339" t="s">
        <v>221</v>
      </c>
      <c r="I45" s="339" t="s">
        <v>38</v>
      </c>
      <c r="J45" s="339" t="s">
        <v>424</v>
      </c>
      <c r="K45" s="339" t="s">
        <v>425</v>
      </c>
      <c r="L45" s="340">
        <v>256597</v>
      </c>
      <c r="M45" s="340">
        <v>396836</v>
      </c>
    </row>
    <row r="46" spans="1:13" ht="16.5">
      <c r="A46" s="225"/>
      <c r="B46" s="293" t="str">
        <f t="shared" si="4"/>
        <v>874</v>
      </c>
      <c r="C46" s="300" t="str">
        <f t="shared" si="4"/>
        <v>Measuring Checking Instruments</v>
      </c>
      <c r="D46" s="294">
        <f t="shared" si="4"/>
        <v>58985</v>
      </c>
      <c r="E46" s="295">
        <f t="shared" si="4"/>
        <v>200</v>
      </c>
      <c r="F46" s="209"/>
      <c r="G46" s="221"/>
      <c r="H46" s="339" t="s">
        <v>226</v>
      </c>
      <c r="I46" s="339" t="s">
        <v>66</v>
      </c>
      <c r="J46" s="339" t="s">
        <v>276</v>
      </c>
      <c r="K46" s="339" t="s">
        <v>277</v>
      </c>
      <c r="L46" s="340">
        <v>388743</v>
      </c>
      <c r="M46" s="340">
        <v>301653</v>
      </c>
    </row>
    <row r="47" spans="1:13" ht="16.5">
      <c r="A47" s="225"/>
      <c r="B47" s="293" t="str">
        <f t="shared" si="4"/>
        <v>899</v>
      </c>
      <c r="C47" s="300" t="str">
        <f t="shared" si="4"/>
        <v>Misc. Manufactured Articles</v>
      </c>
      <c r="D47" s="294">
        <f t="shared" si="4"/>
        <v>937066</v>
      </c>
      <c r="E47" s="295">
        <f t="shared" si="4"/>
        <v>294581</v>
      </c>
      <c r="F47" s="228"/>
      <c r="G47" s="227"/>
      <c r="H47" s="339" t="s">
        <v>226</v>
      </c>
      <c r="I47" s="339" t="s">
        <v>66</v>
      </c>
      <c r="J47" s="339" t="s">
        <v>428</v>
      </c>
      <c r="K47" s="339" t="s">
        <v>429</v>
      </c>
      <c r="L47" s="340">
        <v>1025114</v>
      </c>
      <c r="M47" s="340">
        <v>951727</v>
      </c>
    </row>
    <row r="48" spans="1:13" ht="16.5">
      <c r="A48" s="225"/>
      <c r="B48" s="293" t="str">
        <f t="shared" si="4"/>
        <v>931</v>
      </c>
      <c r="C48" s="300" t="str">
        <f t="shared" si="4"/>
        <v>Special Transactions And Commodities</v>
      </c>
      <c r="D48" s="294">
        <f t="shared" si="4"/>
        <v>256597</v>
      </c>
      <c r="E48" s="295">
        <f t="shared" si="4"/>
        <v>396836</v>
      </c>
      <c r="F48" s="229"/>
      <c r="G48" s="195"/>
      <c r="H48" s="339" t="s">
        <v>226</v>
      </c>
      <c r="I48" s="339" t="s">
        <v>66</v>
      </c>
      <c r="J48" s="339" t="s">
        <v>95</v>
      </c>
      <c r="K48" s="339" t="s">
        <v>331</v>
      </c>
      <c r="L48" s="340">
        <v>254689</v>
      </c>
      <c r="M48" s="340">
        <v>427636</v>
      </c>
    </row>
    <row r="49" spans="1:13" ht="16.5">
      <c r="A49" s="225"/>
      <c r="B49" s="213"/>
      <c r="C49" s="230"/>
      <c r="D49" s="231"/>
      <c r="E49" s="232"/>
      <c r="F49" s="229"/>
      <c r="G49" s="233"/>
      <c r="H49" s="339" t="s">
        <v>226</v>
      </c>
      <c r="I49" s="339" t="s">
        <v>66</v>
      </c>
      <c r="J49" s="339" t="s">
        <v>280</v>
      </c>
      <c r="K49" s="339" t="s">
        <v>281</v>
      </c>
      <c r="L49" s="340">
        <v>220429</v>
      </c>
      <c r="M49" s="340">
        <v>19402</v>
      </c>
    </row>
    <row r="50" spans="1:13" ht="16.5">
      <c r="A50" s="82"/>
      <c r="B50" s="293" t="str">
        <f>J46</f>
        <v>048</v>
      </c>
      <c r="C50" s="300" t="str">
        <f>K46</f>
        <v>Cereal, Flour, Starch</v>
      </c>
      <c r="D50" s="294">
        <f>L46</f>
        <v>388743</v>
      </c>
      <c r="E50" s="295">
        <f>M46</f>
        <v>301653</v>
      </c>
      <c r="F50" s="217"/>
      <c r="G50" s="204"/>
      <c r="H50" s="339" t="s">
        <v>226</v>
      </c>
      <c r="I50" s="339" t="s">
        <v>66</v>
      </c>
      <c r="J50" s="339" t="s">
        <v>99</v>
      </c>
      <c r="K50" s="339" t="s">
        <v>295</v>
      </c>
      <c r="L50" s="340">
        <v>1425381</v>
      </c>
      <c r="M50" s="340">
        <v>2894886</v>
      </c>
    </row>
    <row r="51" spans="1:13" ht="16.5">
      <c r="A51" s="225"/>
      <c r="B51" s="293" t="str">
        <f aca="true" t="shared" si="5" ref="B51:E59">J47</f>
        <v>059</v>
      </c>
      <c r="C51" s="300" t="str">
        <f t="shared" si="5"/>
        <v>Fruit Juices</v>
      </c>
      <c r="D51" s="294">
        <f t="shared" si="5"/>
        <v>1025114</v>
      </c>
      <c r="E51" s="295">
        <f t="shared" si="5"/>
        <v>951727</v>
      </c>
      <c r="F51" s="217"/>
      <c r="G51" s="204"/>
      <c r="H51" s="339" t="s">
        <v>226</v>
      </c>
      <c r="I51" s="339" t="s">
        <v>66</v>
      </c>
      <c r="J51" s="339" t="s">
        <v>338</v>
      </c>
      <c r="K51" s="339" t="s">
        <v>339</v>
      </c>
      <c r="L51" s="340">
        <v>521964</v>
      </c>
      <c r="M51" s="340">
        <v>1517488</v>
      </c>
    </row>
    <row r="52" spans="1:13" ht="16.5">
      <c r="A52" s="200"/>
      <c r="B52" s="293" t="str">
        <f t="shared" si="5"/>
        <v>091</v>
      </c>
      <c r="C52" s="300" t="str">
        <f t="shared" si="5"/>
        <v>Margarine And Shortening</v>
      </c>
      <c r="D52" s="294">
        <f t="shared" si="5"/>
        <v>254689</v>
      </c>
      <c r="E52" s="295">
        <f t="shared" si="5"/>
        <v>427636</v>
      </c>
      <c r="F52" s="217"/>
      <c r="G52" s="204"/>
      <c r="H52" s="339" t="s">
        <v>226</v>
      </c>
      <c r="I52" s="339" t="s">
        <v>66</v>
      </c>
      <c r="J52" s="339" t="s">
        <v>105</v>
      </c>
      <c r="K52" s="339" t="s">
        <v>296</v>
      </c>
      <c r="L52" s="340">
        <v>582726</v>
      </c>
      <c r="M52" s="340">
        <v>423539</v>
      </c>
    </row>
    <row r="53" spans="1:13" ht="16.5">
      <c r="A53" s="200"/>
      <c r="B53" s="293" t="str">
        <f t="shared" si="5"/>
        <v>111</v>
      </c>
      <c r="C53" s="300" t="str">
        <f t="shared" si="5"/>
        <v>Non-Alcoholic Beverages</v>
      </c>
      <c r="D53" s="294">
        <f t="shared" si="5"/>
        <v>220429</v>
      </c>
      <c r="E53" s="295">
        <f t="shared" si="5"/>
        <v>19402</v>
      </c>
      <c r="F53" s="217"/>
      <c r="G53" s="204"/>
      <c r="H53" s="339" t="s">
        <v>226</v>
      </c>
      <c r="I53" s="339" t="s">
        <v>66</v>
      </c>
      <c r="J53" s="339" t="s">
        <v>436</v>
      </c>
      <c r="K53" s="339" t="s">
        <v>437</v>
      </c>
      <c r="L53" s="340">
        <v>1793038</v>
      </c>
      <c r="M53" s="340">
        <v>14844</v>
      </c>
    </row>
    <row r="54" spans="1:13" ht="16.5">
      <c r="A54" s="211" t="str">
        <f>I46</f>
        <v>ANTIGUA</v>
      </c>
      <c r="B54" s="293" t="str">
        <f t="shared" si="5"/>
        <v>533</v>
      </c>
      <c r="C54" s="300" t="str">
        <f t="shared" si="5"/>
        <v>Pigments, Paints, Varnishes</v>
      </c>
      <c r="D54" s="294">
        <f t="shared" si="5"/>
        <v>1425381</v>
      </c>
      <c r="E54" s="295">
        <f t="shared" si="5"/>
        <v>2894886</v>
      </c>
      <c r="F54" s="217"/>
      <c r="G54" s="204"/>
      <c r="H54" s="339" t="s">
        <v>226</v>
      </c>
      <c r="I54" s="339" t="s">
        <v>66</v>
      </c>
      <c r="J54" s="339" t="s">
        <v>438</v>
      </c>
      <c r="K54" s="339" t="s">
        <v>439</v>
      </c>
      <c r="L54" s="340">
        <v>239160</v>
      </c>
      <c r="M54" s="340">
        <v>171516</v>
      </c>
    </row>
    <row r="55" spans="1:13" ht="16.5">
      <c r="A55" s="200"/>
      <c r="B55" s="293" t="str">
        <f t="shared" si="5"/>
        <v>542</v>
      </c>
      <c r="C55" s="300" t="str">
        <f t="shared" si="5"/>
        <v>Medicaments Including Vet. Med.</v>
      </c>
      <c r="D55" s="294">
        <f t="shared" si="5"/>
        <v>521964</v>
      </c>
      <c r="E55" s="295">
        <f t="shared" si="5"/>
        <v>1517488</v>
      </c>
      <c r="F55" s="217"/>
      <c r="G55" s="204"/>
      <c r="H55" s="339" t="s">
        <v>226</v>
      </c>
      <c r="I55" s="339" t="s">
        <v>66</v>
      </c>
      <c r="J55" s="339" t="s">
        <v>334</v>
      </c>
      <c r="K55" s="339" t="s">
        <v>335</v>
      </c>
      <c r="L55" s="340">
        <v>226543</v>
      </c>
      <c r="M55" s="340">
        <v>505260</v>
      </c>
    </row>
    <row r="56" spans="1:10" ht="16.5">
      <c r="A56" s="200"/>
      <c r="B56" s="293" t="str">
        <f t="shared" si="5"/>
        <v>591</v>
      </c>
      <c r="C56" s="300" t="str">
        <f t="shared" si="5"/>
        <v>Disinfectants,Insecticides</v>
      </c>
      <c r="D56" s="294">
        <f t="shared" si="5"/>
        <v>582726</v>
      </c>
      <c r="E56" s="295">
        <f t="shared" si="5"/>
        <v>423539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663</v>
      </c>
      <c r="C57" s="300" t="str">
        <f t="shared" si="5"/>
        <v>Mineral Manufactures</v>
      </c>
      <c r="D57" s="294">
        <f t="shared" si="5"/>
        <v>1793038</v>
      </c>
      <c r="E57" s="295">
        <f t="shared" si="5"/>
        <v>14844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691</v>
      </c>
      <c r="C58" s="300" t="str">
        <f t="shared" si="5"/>
        <v>Structures Etc Iron, Steel</v>
      </c>
      <c r="D58" s="294">
        <f t="shared" si="5"/>
        <v>239160</v>
      </c>
      <c r="E58" s="295">
        <f t="shared" si="5"/>
        <v>171516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892</v>
      </c>
      <c r="C59" s="301" t="str">
        <f t="shared" si="5"/>
        <v>Printed Matter</v>
      </c>
      <c r="D59" s="297">
        <f t="shared" si="5"/>
        <v>226543</v>
      </c>
      <c r="E59" s="298">
        <f t="shared" si="5"/>
        <v>505260</v>
      </c>
      <c r="F59" s="217"/>
      <c r="G59" s="204"/>
      <c r="H59" s="194"/>
      <c r="I59" s="195"/>
      <c r="J59" s="195"/>
    </row>
    <row r="60" spans="1:10" ht="16.5">
      <c r="A60" s="82"/>
      <c r="B60" s="263"/>
      <c r="C60" s="206"/>
      <c r="D60" s="207"/>
      <c r="E60" s="207"/>
      <c r="F60" s="240"/>
      <c r="G60" s="190"/>
      <c r="H60" s="194"/>
      <c r="I60" s="195"/>
      <c r="J60" s="195"/>
    </row>
    <row r="61" spans="1:10" ht="16.5">
      <c r="A61" s="227"/>
      <c r="B61" s="234"/>
      <c r="C61" s="227"/>
      <c r="D61" s="264"/>
      <c r="E61" s="264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265"/>
      <c r="E62" s="265"/>
      <c r="F62" s="235"/>
      <c r="G62" s="190"/>
      <c r="H62" s="194"/>
      <c r="I62" s="195"/>
      <c r="J62" s="195"/>
    </row>
    <row r="63" spans="1:10" ht="16.5">
      <c r="A63" s="195"/>
      <c r="B63" s="234"/>
      <c r="C63" s="195"/>
      <c r="D63" s="265"/>
      <c r="E63" s="265"/>
      <c r="F63" s="235"/>
      <c r="G63" s="190"/>
      <c r="H63" s="194"/>
      <c r="I63" s="195"/>
      <c r="J63" s="195"/>
    </row>
    <row r="64" spans="4:10" ht="12.75">
      <c r="D64" s="266"/>
      <c r="E64" s="265"/>
      <c r="F64" s="235"/>
      <c r="G64" s="190"/>
      <c r="H64" s="194"/>
      <c r="I64" s="195"/>
      <c r="J64" s="195"/>
    </row>
    <row r="65" spans="4:10" ht="12.75">
      <c r="D65" s="266"/>
      <c r="E65" s="265"/>
      <c r="F65" s="235"/>
      <c r="G65" s="190"/>
      <c r="H65" s="194"/>
      <c r="I65" s="195"/>
      <c r="J65" s="195"/>
    </row>
    <row r="66" spans="5:10" ht="12.75">
      <c r="E66" s="195"/>
      <c r="F66" s="235"/>
      <c r="G66" s="190"/>
      <c r="H66" s="194"/>
      <c r="I66" s="195"/>
      <c r="J66" s="195"/>
    </row>
    <row r="67" spans="5:10" ht="12.75">
      <c r="E67" s="233"/>
      <c r="F67" s="235"/>
      <c r="G67" s="190"/>
      <c r="H67" s="194"/>
      <c r="I67" s="195"/>
      <c r="J67" s="195"/>
    </row>
    <row r="68" spans="5:10" ht="12.75">
      <c r="E68" s="190"/>
      <c r="F68" s="240"/>
      <c r="G68" s="190"/>
      <c r="H68" s="194"/>
      <c r="I68" s="195"/>
      <c r="J68" s="195"/>
    </row>
    <row r="69" spans="5:10" ht="12.75">
      <c r="E69" s="226"/>
      <c r="F69" s="244"/>
      <c r="G69" s="227"/>
      <c r="H69" s="195"/>
      <c r="I69" s="195"/>
      <c r="J69" s="195"/>
    </row>
    <row r="70" spans="5:10" ht="12.75">
      <c r="E70" s="194"/>
      <c r="F70" s="244"/>
      <c r="G70" s="195"/>
      <c r="H70" s="195"/>
      <c r="I70" s="195"/>
      <c r="J70" s="195"/>
    </row>
    <row r="71" spans="5:10" ht="12.75">
      <c r="E71" s="194"/>
      <c r="F71" s="244"/>
      <c r="G71" s="195"/>
      <c r="H71" s="195"/>
      <c r="I71" s="195"/>
      <c r="J71" s="195"/>
    </row>
    <row r="72" spans="5:10" ht="12.75">
      <c r="E72" s="194"/>
      <c r="F72" s="244"/>
      <c r="G72" s="195"/>
      <c r="H72" s="195"/>
      <c r="I72" s="195"/>
      <c r="J72" s="195"/>
    </row>
    <row r="73" spans="5:10" ht="12.75">
      <c r="E73" s="194"/>
      <c r="F73" s="244"/>
      <c r="G73" s="195"/>
      <c r="H73" s="195"/>
      <c r="I73" s="195"/>
      <c r="J73" s="195"/>
    </row>
    <row r="74" spans="5:10" ht="12.75">
      <c r="E74" s="194"/>
      <c r="F74" s="244"/>
      <c r="G74" s="195"/>
      <c r="H74" s="195"/>
      <c r="I74" s="195"/>
      <c r="J74" s="195"/>
    </row>
    <row r="75" spans="5:10" ht="12.75">
      <c r="E75" s="194"/>
      <c r="F75" s="244"/>
      <c r="G75" s="195"/>
      <c r="H75" s="195"/>
      <c r="I75" s="195"/>
      <c r="J75" s="195"/>
    </row>
    <row r="76" spans="5:10" ht="12.75">
      <c r="E76" s="194"/>
      <c r="F76" s="244"/>
      <c r="G76" s="195"/>
      <c r="H76" s="195"/>
      <c r="I76" s="195"/>
      <c r="J76" s="195"/>
    </row>
    <row r="77" spans="5:10" ht="12.75">
      <c r="E77" s="194"/>
      <c r="F77" s="244"/>
      <c r="G77" s="195"/>
      <c r="H77" s="195"/>
      <c r="I77" s="195"/>
      <c r="J77" s="195"/>
    </row>
    <row r="78" spans="5:10" ht="12.75">
      <c r="E78" s="194"/>
      <c r="F78" s="244"/>
      <c r="G78" s="195"/>
      <c r="H78" s="195"/>
      <c r="I78" s="195"/>
      <c r="J78" s="195"/>
    </row>
    <row r="79" spans="5:10" ht="12.75">
      <c r="E79" s="194"/>
      <c r="F79" s="244"/>
      <c r="G79" s="195"/>
      <c r="H79" s="195"/>
      <c r="I79" s="195"/>
      <c r="J79" s="195"/>
    </row>
    <row r="80" spans="5:10" ht="12.75">
      <c r="E80" s="194"/>
      <c r="F80" s="244"/>
      <c r="G80" s="195"/>
      <c r="H80" s="195"/>
      <c r="I80" s="195"/>
      <c r="J80" s="195"/>
    </row>
    <row r="81" spans="5:10" ht="12.75">
      <c r="E81" s="194"/>
      <c r="F81" s="244"/>
      <c r="G81" s="195"/>
      <c r="H81" s="195"/>
      <c r="I81" s="195"/>
      <c r="J81" s="195"/>
    </row>
    <row r="82" spans="5:10" ht="12.75">
      <c r="E82" s="194"/>
      <c r="F82" s="244"/>
      <c r="G82" s="195"/>
      <c r="H82" s="195"/>
      <c r="I82" s="195"/>
      <c r="J82" s="195"/>
    </row>
    <row r="83" spans="5:10" ht="12.75">
      <c r="E83" s="194"/>
      <c r="F83" s="244"/>
      <c r="G83" s="195"/>
      <c r="H83" s="195"/>
      <c r="I83" s="195"/>
      <c r="J83" s="195"/>
    </row>
    <row r="84" spans="5:10" ht="12.75">
      <c r="E84" s="194"/>
      <c r="F84" s="244"/>
      <c r="G84" s="195"/>
      <c r="H84" s="195"/>
      <c r="I84" s="195"/>
      <c r="J84" s="195"/>
    </row>
    <row r="85" spans="5:10" ht="12.75">
      <c r="E85" s="194"/>
      <c r="F85" s="244"/>
      <c r="G85" s="195"/>
      <c r="H85" s="195"/>
      <c r="I85" s="195"/>
      <c r="J85" s="195"/>
    </row>
    <row r="86" spans="5:10" ht="12.75">
      <c r="E86" s="194"/>
      <c r="F86" s="244"/>
      <c r="G86" s="195"/>
      <c r="H86" s="195"/>
      <c r="I86" s="195"/>
      <c r="J86" s="195"/>
    </row>
    <row r="87" spans="5:10" ht="12.75">
      <c r="E87" s="194"/>
      <c r="F87" s="244"/>
      <c r="G87" s="195"/>
      <c r="H87" s="195"/>
      <c r="I87" s="195"/>
      <c r="J87" s="195"/>
    </row>
    <row r="88" spans="5:10" ht="12.75">
      <c r="E88" s="194"/>
      <c r="F88" s="244"/>
      <c r="G88" s="195"/>
      <c r="H88" s="195"/>
      <c r="I88" s="195"/>
      <c r="J88" s="195"/>
    </row>
    <row r="89" spans="5:10" ht="12.75">
      <c r="E89" s="194"/>
      <c r="F89" s="244"/>
      <c r="G89" s="195"/>
      <c r="H89" s="195"/>
      <c r="I89" s="195"/>
      <c r="J89" s="195"/>
    </row>
    <row r="90" spans="5:10" ht="12.75">
      <c r="E90" s="194"/>
      <c r="F90" s="244"/>
      <c r="G90" s="195"/>
      <c r="H90" s="195"/>
      <c r="I90" s="195"/>
      <c r="J90" s="195"/>
    </row>
    <row r="91" spans="5:10" ht="12.75">
      <c r="E91" s="194"/>
      <c r="F91" s="244"/>
      <c r="G91" s="195"/>
      <c r="H91" s="195"/>
      <c r="I91" s="195"/>
      <c r="J91" s="195"/>
    </row>
    <row r="92" spans="5:10" ht="12.75">
      <c r="E92" s="194"/>
      <c r="F92" s="244"/>
      <c r="G92" s="195"/>
      <c r="H92" s="195"/>
      <c r="I92" s="195"/>
      <c r="J92" s="195"/>
    </row>
    <row r="93" spans="5:10" ht="12.75">
      <c r="E93" s="194"/>
      <c r="F93" s="244"/>
      <c r="G93" s="195"/>
      <c r="H93" s="195"/>
      <c r="I93" s="195"/>
      <c r="J93" s="195"/>
    </row>
    <row r="94" spans="5:10" ht="12.75">
      <c r="E94" s="194"/>
      <c r="F94" s="244"/>
      <c r="G94" s="195"/>
      <c r="H94" s="195"/>
      <c r="I94" s="195"/>
      <c r="J94" s="195"/>
    </row>
    <row r="95" spans="5:10" ht="12.75">
      <c r="E95" s="194"/>
      <c r="F95" s="244"/>
      <c r="G95" s="195"/>
      <c r="H95" s="195"/>
      <c r="I95" s="195"/>
      <c r="J95" s="195"/>
    </row>
    <row r="96" spans="5:10" ht="12.75">
      <c r="E96" s="194"/>
      <c r="F96" s="244"/>
      <c r="G96" s="195"/>
      <c r="H96" s="195"/>
      <c r="I96" s="195"/>
      <c r="J96" s="195"/>
    </row>
    <row r="97" spans="5:10" ht="12.75">
      <c r="E97" s="194"/>
      <c r="F97" s="244"/>
      <c r="G97" s="195"/>
      <c r="H97" s="195"/>
      <c r="I97" s="195"/>
      <c r="J97" s="195"/>
    </row>
    <row r="98" spans="5:10" ht="12.75">
      <c r="E98" s="194"/>
      <c r="F98" s="244"/>
      <c r="G98" s="195"/>
      <c r="H98" s="195"/>
      <c r="I98" s="195"/>
      <c r="J98" s="195"/>
    </row>
    <row r="99" spans="5:10" ht="12.75">
      <c r="E99" s="194"/>
      <c r="F99" s="244"/>
      <c r="G99" s="195"/>
      <c r="H99" s="195"/>
      <c r="I99" s="195"/>
      <c r="J99" s="195"/>
    </row>
    <row r="100" spans="5:10" ht="12.75">
      <c r="E100" s="194"/>
      <c r="F100" s="244"/>
      <c r="G100" s="195"/>
      <c r="H100" s="195"/>
      <c r="I100" s="195"/>
      <c r="J100" s="195"/>
    </row>
    <row r="101" spans="5:10" ht="12.75">
      <c r="E101" s="194"/>
      <c r="F101" s="244"/>
      <c r="G101" s="195"/>
      <c r="H101" s="195"/>
      <c r="I101" s="195"/>
      <c r="J101" s="195"/>
    </row>
    <row r="102" spans="5:10" ht="12.75">
      <c r="E102" s="194"/>
      <c r="F102" s="244"/>
      <c r="G102" s="195"/>
      <c r="H102" s="195"/>
      <c r="I102" s="195"/>
      <c r="J102" s="195"/>
    </row>
    <row r="103" spans="5:10" ht="12.75">
      <c r="E103" s="194"/>
      <c r="F103" s="244"/>
      <c r="G103" s="195"/>
      <c r="H103" s="195"/>
      <c r="I103" s="195"/>
      <c r="J103" s="195"/>
    </row>
    <row r="104" spans="5:10" ht="12.75">
      <c r="E104" s="194"/>
      <c r="F104" s="244"/>
      <c r="G104" s="195"/>
      <c r="H104" s="195"/>
      <c r="I104" s="195"/>
      <c r="J104" s="195"/>
    </row>
    <row r="105" spans="5:10" ht="12.75">
      <c r="E105" s="194"/>
      <c r="F105" s="244"/>
      <c r="G105" s="195"/>
      <c r="H105" s="195"/>
      <c r="I105" s="195"/>
      <c r="J105" s="195"/>
    </row>
    <row r="106" spans="5:10" ht="12.75">
      <c r="E106" s="194"/>
      <c r="F106" s="244"/>
      <c r="G106" s="195"/>
      <c r="H106" s="195"/>
      <c r="I106" s="195"/>
      <c r="J106" s="195"/>
    </row>
    <row r="107" spans="5:10" ht="12.75">
      <c r="E107" s="194"/>
      <c r="F107" s="244"/>
      <c r="G107" s="195"/>
      <c r="H107" s="195"/>
      <c r="I107" s="195"/>
      <c r="J107" s="195"/>
    </row>
    <row r="108" spans="5:10" ht="12.75">
      <c r="E108" s="194"/>
      <c r="F108" s="244"/>
      <c r="G108" s="195"/>
      <c r="H108" s="195"/>
      <c r="I108" s="195"/>
      <c r="J108" s="195"/>
    </row>
    <row r="109" spans="5:10" ht="12.75">
      <c r="E109" s="194"/>
      <c r="F109" s="244"/>
      <c r="G109" s="195"/>
      <c r="H109" s="195"/>
      <c r="I109" s="195"/>
      <c r="J109" s="195"/>
    </row>
    <row r="110" spans="5:10" ht="12.75">
      <c r="E110" s="194"/>
      <c r="F110" s="244"/>
      <c r="G110" s="195"/>
      <c r="H110" s="195"/>
      <c r="I110" s="195"/>
      <c r="J110" s="195"/>
    </row>
    <row r="111" spans="5:10" ht="12.75">
      <c r="E111" s="194"/>
      <c r="F111" s="244"/>
      <c r="G111" s="195"/>
      <c r="H111" s="195"/>
      <c r="I111" s="195"/>
      <c r="J111" s="195"/>
    </row>
    <row r="112" spans="5:10" ht="12.75">
      <c r="E112" s="194"/>
      <c r="F112" s="244"/>
      <c r="G112" s="195"/>
      <c r="H112" s="195"/>
      <c r="I112" s="195"/>
      <c r="J112" s="195"/>
    </row>
    <row r="113" spans="5:10" ht="12.75">
      <c r="E113" s="194"/>
      <c r="F113" s="244"/>
      <c r="G113" s="195"/>
      <c r="H113" s="195"/>
      <c r="I113" s="195"/>
      <c r="J113" s="195"/>
    </row>
    <row r="114" spans="5:10" ht="12.75">
      <c r="E114" s="194"/>
      <c r="F114" s="244"/>
      <c r="G114" s="195"/>
      <c r="H114" s="195"/>
      <c r="I114" s="195"/>
      <c r="J114" s="195"/>
    </row>
    <row r="115" spans="5:10" ht="12.75">
      <c r="E115" s="194"/>
      <c r="F115" s="244"/>
      <c r="G115" s="195"/>
      <c r="H115" s="195"/>
      <c r="I115" s="195"/>
      <c r="J115" s="195"/>
    </row>
    <row r="116" spans="5:10" ht="12.75">
      <c r="E116" s="194"/>
      <c r="F116" s="244"/>
      <c r="G116" s="195"/>
      <c r="H116" s="195"/>
      <c r="I116" s="195"/>
      <c r="J116" s="195"/>
    </row>
    <row r="117" spans="5:10" ht="12.75">
      <c r="E117" s="194"/>
      <c r="F117" s="244"/>
      <c r="G117" s="195"/>
      <c r="H117" s="195"/>
      <c r="I117" s="195"/>
      <c r="J117" s="195"/>
    </row>
    <row r="118" spans="5:10" ht="12.75">
      <c r="E118" s="194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5"/>
      <c r="F124" s="244"/>
      <c r="G124" s="195"/>
      <c r="H124" s="195"/>
      <c r="I124" s="195"/>
      <c r="J124" s="195"/>
    </row>
    <row r="125" spans="5:10" ht="12.75">
      <c r="E125" s="195"/>
      <c r="F125" s="244"/>
      <c r="G125" s="195"/>
      <c r="H125" s="195"/>
      <c r="I125" s="195"/>
      <c r="J125" s="195"/>
    </row>
    <row r="126" spans="5:10" ht="12.75">
      <c r="E126" s="195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r:id="rId1"/>
  <headerFooter alignWithMargins="0">
    <oddHeader>&amp;C&amp;"Book Antiqua,Regular"&amp;12-22-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7"/>
  <sheetViews>
    <sheetView workbookViewId="0" topLeftCell="A1">
      <selection activeCell="F13" sqref="F13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4.00390625" style="5" bestFit="1" customWidth="1"/>
    <col min="6" max="11" width="8.421875" style="5" customWidth="1"/>
    <col min="12" max="16384" width="9.140625" style="5" customWidth="1"/>
  </cols>
  <sheetData>
    <row r="1" spans="1:25" ht="15">
      <c r="A1" s="360" t="s">
        <v>151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0" t="str">
        <f>"JANUARY - "&amp;UPPER('Table 1'!$M$1)&amp;" "&amp;'Table 1'!$N$1&amp;" WITH THE CORRESPONDING PERIOD OF "&amp;'Table 1'!$O$1</f>
        <v>JANUARY - MAY  2020 WITH THE CORRESPONDING PERIOD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L4" s="4"/>
    </row>
    <row r="5" spans="1:13" ht="15">
      <c r="A5" s="201"/>
      <c r="C5" s="4"/>
      <c r="D5" s="201"/>
      <c r="E5" s="201"/>
      <c r="F5" s="4"/>
      <c r="G5" s="201"/>
      <c r="H5" s="338" t="s">
        <v>177</v>
      </c>
      <c r="I5" s="338" t="s">
        <v>179</v>
      </c>
      <c r="J5" s="338" t="s">
        <v>182</v>
      </c>
      <c r="K5" s="338" t="s">
        <v>156</v>
      </c>
      <c r="L5" s="338" t="s">
        <v>165</v>
      </c>
      <c r="M5" s="338" t="s">
        <v>166</v>
      </c>
    </row>
    <row r="6" spans="1:13" ht="16.5">
      <c r="A6" s="208"/>
      <c r="C6" s="321"/>
      <c r="D6" s="202">
        <f>'Table 1'!$N$1</f>
        <v>2020</v>
      </c>
      <c r="E6" s="202">
        <f>'Table 1'!$O$1</f>
        <v>2019</v>
      </c>
      <c r="F6" s="203"/>
      <c r="G6" s="204"/>
      <c r="H6" s="339" t="s">
        <v>207</v>
      </c>
      <c r="I6" s="339" t="s">
        <v>208</v>
      </c>
      <c r="J6" s="339" t="s">
        <v>284</v>
      </c>
      <c r="K6" s="339" t="s">
        <v>285</v>
      </c>
      <c r="L6" s="340">
        <v>107482655</v>
      </c>
      <c r="M6" s="340">
        <v>105561014</v>
      </c>
    </row>
    <row r="7" spans="1:13" ht="16.5">
      <c r="A7" s="211" t="s">
        <v>208</v>
      </c>
      <c r="B7" s="291" t="str">
        <f>J6</f>
        <v>334</v>
      </c>
      <c r="C7" s="322" t="str">
        <f>K6</f>
        <v>Petroleum Products Refined</v>
      </c>
      <c r="D7" s="320">
        <f>L6</f>
        <v>107482655</v>
      </c>
      <c r="E7" s="292">
        <f>M6</f>
        <v>105561014</v>
      </c>
      <c r="F7" s="203"/>
      <c r="G7" s="204"/>
      <c r="H7" s="339" t="s">
        <v>229</v>
      </c>
      <c r="I7" s="339" t="s">
        <v>69</v>
      </c>
      <c r="J7" s="339" t="s">
        <v>426</v>
      </c>
      <c r="K7" s="339" t="s">
        <v>427</v>
      </c>
      <c r="L7" s="340">
        <v>30735</v>
      </c>
      <c r="M7" s="340">
        <v>0</v>
      </c>
    </row>
    <row r="8" spans="1:13" ht="16.5">
      <c r="A8" s="211"/>
      <c r="B8" s="293"/>
      <c r="C8" s="322"/>
      <c r="D8" s="294"/>
      <c r="E8" s="295"/>
      <c r="F8" s="203"/>
      <c r="G8" s="204"/>
      <c r="H8" s="339"/>
      <c r="I8" s="339"/>
      <c r="J8" s="339"/>
      <c r="K8" s="339"/>
      <c r="L8" s="340"/>
      <c r="M8" s="340"/>
    </row>
    <row r="9" spans="1:13" ht="16.5">
      <c r="A9" s="211" t="s">
        <v>69</v>
      </c>
      <c r="B9" s="293" t="str">
        <f>J7</f>
        <v>017</v>
      </c>
      <c r="C9" s="300" t="str">
        <f>K7</f>
        <v>Meat Prepared</v>
      </c>
      <c r="D9" s="300">
        <f>L7</f>
        <v>30735</v>
      </c>
      <c r="E9" s="295">
        <f>M7</f>
        <v>0</v>
      </c>
      <c r="F9" s="203"/>
      <c r="G9" s="204"/>
      <c r="H9" s="339" t="s">
        <v>229</v>
      </c>
      <c r="I9" s="339" t="s">
        <v>69</v>
      </c>
      <c r="J9" s="339" t="s">
        <v>259</v>
      </c>
      <c r="K9" s="339" t="s">
        <v>260</v>
      </c>
      <c r="L9" s="340">
        <v>1270048</v>
      </c>
      <c r="M9" s="340">
        <v>58664</v>
      </c>
    </row>
    <row r="10" spans="1:13" ht="16.5">
      <c r="A10" s="208"/>
      <c r="B10" s="293" t="str">
        <f aca="true" t="shared" si="0" ref="B10:C17">J9</f>
        <v>098</v>
      </c>
      <c r="C10" s="300" t="str">
        <f t="shared" si="0"/>
        <v>Edible Products</v>
      </c>
      <c r="D10" s="300">
        <f aca="true" t="shared" si="1" ref="D10:D17">L9</f>
        <v>1270048</v>
      </c>
      <c r="E10" s="295">
        <f aca="true" t="shared" si="2" ref="E10:E17">M9</f>
        <v>58664</v>
      </c>
      <c r="F10" s="203"/>
      <c r="G10" s="204"/>
      <c r="H10" s="339" t="s">
        <v>229</v>
      </c>
      <c r="I10" s="339" t="s">
        <v>69</v>
      </c>
      <c r="J10" s="339" t="s">
        <v>350</v>
      </c>
      <c r="K10" s="339" t="s">
        <v>351</v>
      </c>
      <c r="L10" s="340">
        <v>126240</v>
      </c>
      <c r="M10" s="340">
        <v>171023</v>
      </c>
    </row>
    <row r="11" spans="1:13" ht="16.5">
      <c r="A11" s="208"/>
      <c r="B11" s="293" t="str">
        <f t="shared" si="0"/>
        <v>541</v>
      </c>
      <c r="C11" s="300" t="str">
        <f t="shared" si="0"/>
        <v>Medicinal Pharmacy Products</v>
      </c>
      <c r="D11" s="300">
        <f t="shared" si="1"/>
        <v>126240</v>
      </c>
      <c r="E11" s="295">
        <f t="shared" si="2"/>
        <v>171023</v>
      </c>
      <c r="F11" s="203"/>
      <c r="G11" s="204"/>
      <c r="H11" s="339" t="s">
        <v>229</v>
      </c>
      <c r="I11" s="339" t="s">
        <v>69</v>
      </c>
      <c r="J11" s="339" t="s">
        <v>338</v>
      </c>
      <c r="K11" s="339" t="s">
        <v>339</v>
      </c>
      <c r="L11" s="340">
        <v>1303826</v>
      </c>
      <c r="M11" s="340">
        <v>1043450</v>
      </c>
    </row>
    <row r="12" spans="1:13" ht="16.5">
      <c r="A12" s="211"/>
      <c r="B12" s="293" t="str">
        <f t="shared" si="0"/>
        <v>542</v>
      </c>
      <c r="C12" s="300" t="str">
        <f t="shared" si="0"/>
        <v>Medicaments Including Vet. Med.</v>
      </c>
      <c r="D12" s="300">
        <f t="shared" si="1"/>
        <v>1303826</v>
      </c>
      <c r="E12" s="295">
        <f t="shared" si="2"/>
        <v>1043450</v>
      </c>
      <c r="F12" s="209"/>
      <c r="G12" s="210"/>
      <c r="H12" s="339" t="s">
        <v>229</v>
      </c>
      <c r="I12" s="339" t="s">
        <v>69</v>
      </c>
      <c r="J12" s="339" t="s">
        <v>344</v>
      </c>
      <c r="K12" s="339" t="s">
        <v>345</v>
      </c>
      <c r="L12" s="340">
        <v>19645</v>
      </c>
      <c r="M12" s="340">
        <v>27233</v>
      </c>
    </row>
    <row r="13" spans="1:13" ht="16.5">
      <c r="A13" s="192"/>
      <c r="B13" s="293" t="str">
        <f t="shared" si="0"/>
        <v>553</v>
      </c>
      <c r="C13" s="300" t="str">
        <f t="shared" si="0"/>
        <v>Perfumery, Cosmetics</v>
      </c>
      <c r="D13" s="300">
        <f t="shared" si="1"/>
        <v>19645</v>
      </c>
      <c r="E13" s="295">
        <f t="shared" si="2"/>
        <v>27233</v>
      </c>
      <c r="F13" s="209"/>
      <c r="G13" s="210"/>
      <c r="H13" s="339" t="s">
        <v>229</v>
      </c>
      <c r="I13" s="339" t="s">
        <v>69</v>
      </c>
      <c r="J13" s="339" t="s">
        <v>103</v>
      </c>
      <c r="K13" s="339" t="s">
        <v>286</v>
      </c>
      <c r="L13" s="340">
        <v>173063</v>
      </c>
      <c r="M13" s="340">
        <v>80652</v>
      </c>
    </row>
    <row r="14" spans="1:13" ht="16.5">
      <c r="A14" s="211"/>
      <c r="B14" s="293" t="str">
        <f t="shared" si="0"/>
        <v>554</v>
      </c>
      <c r="C14" s="300" t="str">
        <f t="shared" si="0"/>
        <v>Soaps, Cleaning Prep.</v>
      </c>
      <c r="D14" s="300">
        <f t="shared" si="1"/>
        <v>173063</v>
      </c>
      <c r="E14" s="295">
        <f t="shared" si="2"/>
        <v>80652</v>
      </c>
      <c r="F14" s="209"/>
      <c r="G14" s="210"/>
      <c r="H14" s="339" t="s">
        <v>229</v>
      </c>
      <c r="I14" s="339" t="s">
        <v>69</v>
      </c>
      <c r="J14" s="339" t="s">
        <v>444</v>
      </c>
      <c r="K14" s="339" t="s">
        <v>445</v>
      </c>
      <c r="L14" s="340">
        <v>28671</v>
      </c>
      <c r="M14" s="340">
        <v>29679</v>
      </c>
    </row>
    <row r="15" spans="1:13" ht="16.5">
      <c r="A15" s="212"/>
      <c r="B15" s="293" t="str">
        <f t="shared" si="0"/>
        <v>641</v>
      </c>
      <c r="C15" s="300" t="str">
        <f t="shared" si="0"/>
        <v>Paper And Paper Products</v>
      </c>
      <c r="D15" s="300">
        <f t="shared" si="1"/>
        <v>28671</v>
      </c>
      <c r="E15" s="295">
        <f t="shared" si="2"/>
        <v>29679</v>
      </c>
      <c r="F15" s="209"/>
      <c r="G15" s="210"/>
      <c r="H15" s="339" t="s">
        <v>229</v>
      </c>
      <c r="I15" s="339" t="s">
        <v>69</v>
      </c>
      <c r="J15" s="339" t="s">
        <v>263</v>
      </c>
      <c r="K15" s="339" t="s">
        <v>264</v>
      </c>
      <c r="L15" s="340">
        <v>114465</v>
      </c>
      <c r="M15" s="340">
        <v>87902</v>
      </c>
    </row>
    <row r="16" spans="1:13" ht="16.5">
      <c r="A16" s="212"/>
      <c r="B16" s="293" t="str">
        <f t="shared" si="0"/>
        <v>642</v>
      </c>
      <c r="C16" s="300" t="str">
        <f t="shared" si="0"/>
        <v>Articles Of Paper</v>
      </c>
      <c r="D16" s="300">
        <f t="shared" si="1"/>
        <v>114465</v>
      </c>
      <c r="E16" s="295">
        <f t="shared" si="2"/>
        <v>87902</v>
      </c>
      <c r="F16" s="209"/>
      <c r="G16" s="210"/>
      <c r="H16" s="339" t="s">
        <v>229</v>
      </c>
      <c r="I16" s="339" t="s">
        <v>69</v>
      </c>
      <c r="J16" s="339" t="s">
        <v>360</v>
      </c>
      <c r="K16" s="339" t="s">
        <v>361</v>
      </c>
      <c r="L16" s="340">
        <v>144120</v>
      </c>
      <c r="M16" s="340">
        <v>109000</v>
      </c>
    </row>
    <row r="17" spans="1:13" ht="16.5">
      <c r="A17" s="212"/>
      <c r="B17" s="293" t="str">
        <f t="shared" si="0"/>
        <v>848</v>
      </c>
      <c r="C17" s="300" t="str">
        <f t="shared" si="0"/>
        <v>Headgear-Non Textile Clothing</v>
      </c>
      <c r="D17" s="300">
        <f t="shared" si="1"/>
        <v>144120</v>
      </c>
      <c r="E17" s="295">
        <f t="shared" si="2"/>
        <v>109000</v>
      </c>
      <c r="F17" s="209"/>
      <c r="G17" s="210"/>
      <c r="H17" s="339" t="s">
        <v>229</v>
      </c>
      <c r="I17" s="339" t="s">
        <v>69</v>
      </c>
      <c r="J17" s="339" t="s">
        <v>364</v>
      </c>
      <c r="K17" s="339" t="s">
        <v>365</v>
      </c>
      <c r="L17" s="340">
        <v>44993</v>
      </c>
      <c r="M17" s="340">
        <v>57519</v>
      </c>
    </row>
    <row r="18" spans="1:13" ht="16.5">
      <c r="A18" s="212"/>
      <c r="B18" s="293" t="str">
        <f>J17</f>
        <v>872</v>
      </c>
      <c r="C18" s="300" t="str">
        <f>K17</f>
        <v>Medical Appliances</v>
      </c>
      <c r="D18" s="300">
        <f>L17</f>
        <v>44993</v>
      </c>
      <c r="E18" s="295">
        <f>M17</f>
        <v>57519</v>
      </c>
      <c r="F18" s="217"/>
      <c r="G18" s="204"/>
      <c r="H18" s="339" t="s">
        <v>235</v>
      </c>
      <c r="I18" s="339" t="s">
        <v>76</v>
      </c>
      <c r="J18" s="339" t="s">
        <v>434</v>
      </c>
      <c r="K18" s="339" t="s">
        <v>435</v>
      </c>
      <c r="L18" s="340">
        <v>120000</v>
      </c>
      <c r="M18" s="340">
        <v>0</v>
      </c>
    </row>
    <row r="19" spans="1:13" ht="16.5" customHeight="1">
      <c r="A19" s="82"/>
      <c r="B19" s="293"/>
      <c r="C19" s="300"/>
      <c r="D19" s="300"/>
      <c r="E19" s="295"/>
      <c r="F19" s="4"/>
      <c r="G19" s="4"/>
      <c r="H19" s="339" t="s">
        <v>235</v>
      </c>
      <c r="I19" s="339" t="s">
        <v>76</v>
      </c>
      <c r="J19" s="339" t="s">
        <v>350</v>
      </c>
      <c r="K19" s="339" t="s">
        <v>351</v>
      </c>
      <c r="L19" s="340">
        <v>229365</v>
      </c>
      <c r="M19" s="340">
        <v>270922</v>
      </c>
    </row>
    <row r="20" spans="1:13" ht="16.5" customHeight="1">
      <c r="A20" s="211" t="s">
        <v>76</v>
      </c>
      <c r="B20" s="293" t="str">
        <f aca="true" t="shared" si="3" ref="B20:E22">J18</f>
        <v>001</v>
      </c>
      <c r="C20" s="300" t="str">
        <f t="shared" si="3"/>
        <v>Live Animals For Food</v>
      </c>
      <c r="D20" s="300">
        <f t="shared" si="3"/>
        <v>120000</v>
      </c>
      <c r="E20" s="295">
        <f t="shared" si="3"/>
        <v>0</v>
      </c>
      <c r="F20" s="4"/>
      <c r="G20" s="4"/>
      <c r="H20" s="339" t="s">
        <v>235</v>
      </c>
      <c r="I20" s="339" t="s">
        <v>76</v>
      </c>
      <c r="J20" s="339" t="s">
        <v>338</v>
      </c>
      <c r="K20" s="339" t="s">
        <v>339</v>
      </c>
      <c r="L20" s="340">
        <v>1756323</v>
      </c>
      <c r="M20" s="340">
        <v>1164924</v>
      </c>
    </row>
    <row r="21" spans="1:13" ht="16.5" customHeight="1">
      <c r="A21" s="202"/>
      <c r="B21" s="293" t="str">
        <f t="shared" si="3"/>
        <v>541</v>
      </c>
      <c r="C21" s="300" t="str">
        <f t="shared" si="3"/>
        <v>Medicinal Pharmacy Products</v>
      </c>
      <c r="D21" s="300">
        <f t="shared" si="3"/>
        <v>229365</v>
      </c>
      <c r="E21" s="295">
        <f t="shared" si="3"/>
        <v>270922</v>
      </c>
      <c r="F21" s="4"/>
      <c r="G21" s="4"/>
      <c r="H21" s="339" t="s">
        <v>235</v>
      </c>
      <c r="I21" s="339" t="s">
        <v>76</v>
      </c>
      <c r="J21" s="339" t="s">
        <v>344</v>
      </c>
      <c r="K21" s="339" t="s">
        <v>345</v>
      </c>
      <c r="L21" s="340">
        <v>79682</v>
      </c>
      <c r="M21" s="340">
        <v>30067</v>
      </c>
    </row>
    <row r="22" spans="1:13" ht="16.5" customHeight="1">
      <c r="A22" s="202"/>
      <c r="B22" s="293" t="str">
        <f t="shared" si="3"/>
        <v>542</v>
      </c>
      <c r="C22" s="300" t="str">
        <f t="shared" si="3"/>
        <v>Medicaments Including Vet. Med.</v>
      </c>
      <c r="D22" s="300">
        <f t="shared" si="3"/>
        <v>1756323</v>
      </c>
      <c r="E22" s="295">
        <f t="shared" si="3"/>
        <v>1164924</v>
      </c>
      <c r="F22" s="4"/>
      <c r="G22" s="4"/>
      <c r="H22" s="339" t="s">
        <v>235</v>
      </c>
      <c r="I22" s="339" t="s">
        <v>76</v>
      </c>
      <c r="J22" s="339" t="s">
        <v>103</v>
      </c>
      <c r="K22" s="339" t="s">
        <v>286</v>
      </c>
      <c r="L22" s="340">
        <v>659179</v>
      </c>
      <c r="M22" s="340">
        <v>47493</v>
      </c>
    </row>
    <row r="23" spans="1:13" ht="16.5" customHeight="1">
      <c r="A23" s="211"/>
      <c r="B23" s="293" t="str">
        <f aca="true" t="shared" si="4" ref="B23:B28">J21</f>
        <v>553</v>
      </c>
      <c r="C23" s="300" t="str">
        <f aca="true" t="shared" si="5" ref="C23:C28">K21</f>
        <v>Perfumery, Cosmetics</v>
      </c>
      <c r="D23" s="300">
        <f aca="true" t="shared" si="6" ref="D23:D28">L21</f>
        <v>79682</v>
      </c>
      <c r="E23" s="295">
        <f aca="true" t="shared" si="7" ref="E23:E28">M21</f>
        <v>30067</v>
      </c>
      <c r="F23" s="4"/>
      <c r="G23" s="4"/>
      <c r="H23" s="339" t="s">
        <v>235</v>
      </c>
      <c r="I23" s="339" t="s">
        <v>76</v>
      </c>
      <c r="J23" s="339" t="s">
        <v>358</v>
      </c>
      <c r="K23" s="339" t="s">
        <v>359</v>
      </c>
      <c r="L23" s="340">
        <v>178872</v>
      </c>
      <c r="M23" s="340">
        <v>163557</v>
      </c>
    </row>
    <row r="24" spans="1:13" ht="16.5" customHeight="1">
      <c r="A24" s="202"/>
      <c r="B24" s="293" t="str">
        <f t="shared" si="4"/>
        <v>554</v>
      </c>
      <c r="C24" s="300" t="str">
        <f t="shared" si="5"/>
        <v>Soaps, Cleaning Prep.</v>
      </c>
      <c r="D24" s="300">
        <f t="shared" si="6"/>
        <v>659179</v>
      </c>
      <c r="E24" s="295">
        <f t="shared" si="7"/>
        <v>47493</v>
      </c>
      <c r="F24" s="4"/>
      <c r="G24" s="4"/>
      <c r="H24" s="339" t="s">
        <v>235</v>
      </c>
      <c r="I24" s="339" t="s">
        <v>76</v>
      </c>
      <c r="J24" s="339" t="s">
        <v>307</v>
      </c>
      <c r="K24" s="339" t="s">
        <v>308</v>
      </c>
      <c r="L24" s="340">
        <v>192160</v>
      </c>
      <c r="M24" s="340">
        <v>0</v>
      </c>
    </row>
    <row r="25" spans="1:13" ht="16.5" customHeight="1">
      <c r="A25" s="202"/>
      <c r="B25" s="293" t="str">
        <f t="shared" si="4"/>
        <v>665</v>
      </c>
      <c r="C25" s="300" t="str">
        <f t="shared" si="5"/>
        <v>Glassware</v>
      </c>
      <c r="D25" s="300">
        <f t="shared" si="6"/>
        <v>178872</v>
      </c>
      <c r="E25" s="295">
        <f t="shared" si="7"/>
        <v>163557</v>
      </c>
      <c r="F25" s="4"/>
      <c r="G25" s="4"/>
      <c r="H25" s="339" t="s">
        <v>235</v>
      </c>
      <c r="I25" s="339" t="s">
        <v>76</v>
      </c>
      <c r="J25" s="339" t="s">
        <v>309</v>
      </c>
      <c r="K25" s="339" t="s">
        <v>310</v>
      </c>
      <c r="L25" s="340">
        <v>154568</v>
      </c>
      <c r="M25" s="340">
        <v>1116</v>
      </c>
    </row>
    <row r="26" spans="1:13" ht="16.5" customHeight="1">
      <c r="A26" s="202"/>
      <c r="B26" s="293" t="str">
        <f t="shared" si="4"/>
        <v>782</v>
      </c>
      <c r="C26" s="300" t="str">
        <f t="shared" si="5"/>
        <v>Goods And Special Purpose M.V.</v>
      </c>
      <c r="D26" s="300">
        <f t="shared" si="6"/>
        <v>192160</v>
      </c>
      <c r="E26" s="295">
        <f t="shared" si="7"/>
        <v>0</v>
      </c>
      <c r="F26" s="4"/>
      <c r="G26" s="4"/>
      <c r="H26" s="339" t="s">
        <v>235</v>
      </c>
      <c r="I26" s="339" t="s">
        <v>76</v>
      </c>
      <c r="J26" s="339" t="s">
        <v>360</v>
      </c>
      <c r="K26" s="339" t="s">
        <v>361</v>
      </c>
      <c r="L26" s="340">
        <v>165921</v>
      </c>
      <c r="M26" s="340">
        <v>146883</v>
      </c>
    </row>
    <row r="27" spans="1:13" ht="16.5" customHeight="1">
      <c r="A27" s="202"/>
      <c r="B27" s="293" t="str">
        <f t="shared" si="4"/>
        <v>784</v>
      </c>
      <c r="C27" s="300" t="str">
        <f t="shared" si="5"/>
        <v>Motor Vehicle Parts</v>
      </c>
      <c r="D27" s="300">
        <f t="shared" si="6"/>
        <v>154568</v>
      </c>
      <c r="E27" s="295">
        <f t="shared" si="7"/>
        <v>1116</v>
      </c>
      <c r="F27" s="4"/>
      <c r="G27" s="4"/>
      <c r="H27" s="339" t="s">
        <v>235</v>
      </c>
      <c r="I27" s="339" t="s">
        <v>76</v>
      </c>
      <c r="J27" s="339" t="s">
        <v>364</v>
      </c>
      <c r="K27" s="339" t="s">
        <v>365</v>
      </c>
      <c r="L27" s="340">
        <v>149291</v>
      </c>
      <c r="M27" s="340">
        <v>148938</v>
      </c>
    </row>
    <row r="28" spans="1:13" ht="16.5" customHeight="1">
      <c r="A28" s="202"/>
      <c r="B28" s="293" t="str">
        <f t="shared" si="4"/>
        <v>848</v>
      </c>
      <c r="C28" s="300" t="str">
        <f t="shared" si="5"/>
        <v>Headgear-Non Textile Clothing</v>
      </c>
      <c r="D28" s="300">
        <f t="shared" si="6"/>
        <v>165921</v>
      </c>
      <c r="E28" s="295">
        <f t="shared" si="7"/>
        <v>146883</v>
      </c>
      <c r="F28" s="4"/>
      <c r="G28" s="201"/>
      <c r="H28" s="339" t="s">
        <v>241</v>
      </c>
      <c r="I28" s="339" t="s">
        <v>242</v>
      </c>
      <c r="J28" s="339" t="s">
        <v>350</v>
      </c>
      <c r="K28" s="339" t="s">
        <v>351</v>
      </c>
      <c r="L28" s="340">
        <v>165443</v>
      </c>
      <c r="M28" s="340">
        <v>209013</v>
      </c>
    </row>
    <row r="29" spans="1:13" ht="16.5">
      <c r="A29" s="202"/>
      <c r="B29" s="293" t="str">
        <f>J27</f>
        <v>872</v>
      </c>
      <c r="C29" s="300" t="str">
        <f>K27</f>
        <v>Medical Appliances</v>
      </c>
      <c r="D29" s="300">
        <f>L27</f>
        <v>149291</v>
      </c>
      <c r="E29" s="295">
        <f>M27</f>
        <v>148938</v>
      </c>
      <c r="F29" s="217"/>
      <c r="G29" s="204"/>
      <c r="H29" s="339" t="s">
        <v>241</v>
      </c>
      <c r="I29" s="339" t="s">
        <v>242</v>
      </c>
      <c r="J29" s="339" t="s">
        <v>338</v>
      </c>
      <c r="K29" s="339" t="s">
        <v>339</v>
      </c>
      <c r="L29" s="340">
        <v>1059152</v>
      </c>
      <c r="M29" s="340">
        <v>1281848</v>
      </c>
    </row>
    <row r="30" spans="1:13" ht="16.5">
      <c r="A30" s="82"/>
      <c r="B30" s="293"/>
      <c r="C30" s="300"/>
      <c r="D30" s="294"/>
      <c r="E30" s="295"/>
      <c r="F30" s="203"/>
      <c r="G30" s="204"/>
      <c r="H30" s="339" t="s">
        <v>241</v>
      </c>
      <c r="I30" s="339" t="s">
        <v>242</v>
      </c>
      <c r="J30" s="339" t="s">
        <v>103</v>
      </c>
      <c r="K30" s="339" t="s">
        <v>286</v>
      </c>
      <c r="L30" s="340">
        <v>62439</v>
      </c>
      <c r="M30" s="340">
        <v>17593</v>
      </c>
    </row>
    <row r="31" spans="1:13" ht="16.5">
      <c r="A31" s="211" t="s">
        <v>242</v>
      </c>
      <c r="B31" s="293" t="str">
        <f aca="true" t="shared" si="8" ref="B31:B39">J28</f>
        <v>541</v>
      </c>
      <c r="C31" s="300" t="str">
        <f aca="true" t="shared" si="9" ref="C31:C39">K28</f>
        <v>Medicinal Pharmacy Products</v>
      </c>
      <c r="D31" s="294">
        <f aca="true" t="shared" si="10" ref="D31:D39">L28</f>
        <v>165443</v>
      </c>
      <c r="E31" s="295">
        <f aca="true" t="shared" si="11" ref="E31:E39">M28</f>
        <v>209013</v>
      </c>
      <c r="F31" s="209"/>
      <c r="G31" s="221"/>
      <c r="H31" s="339" t="s">
        <v>241</v>
      </c>
      <c r="I31" s="339" t="s">
        <v>242</v>
      </c>
      <c r="J31" s="339" t="s">
        <v>362</v>
      </c>
      <c r="K31" s="339" t="s">
        <v>363</v>
      </c>
      <c r="L31" s="340">
        <v>86253</v>
      </c>
      <c r="M31" s="340">
        <v>11420</v>
      </c>
    </row>
    <row r="32" spans="1:13" ht="16.5">
      <c r="A32" s="202"/>
      <c r="B32" s="293" t="str">
        <f t="shared" si="8"/>
        <v>542</v>
      </c>
      <c r="C32" s="300" t="str">
        <f t="shared" si="9"/>
        <v>Medicaments Including Vet. Med.</v>
      </c>
      <c r="D32" s="294">
        <f t="shared" si="10"/>
        <v>1059152</v>
      </c>
      <c r="E32" s="295">
        <f t="shared" si="11"/>
        <v>1281848</v>
      </c>
      <c r="F32" s="209"/>
      <c r="G32" s="221"/>
      <c r="H32" s="339" t="s">
        <v>241</v>
      </c>
      <c r="I32" s="339" t="s">
        <v>242</v>
      </c>
      <c r="J32" s="339" t="s">
        <v>444</v>
      </c>
      <c r="K32" s="339" t="s">
        <v>445</v>
      </c>
      <c r="L32" s="340">
        <v>78168</v>
      </c>
      <c r="M32" s="340">
        <v>66229</v>
      </c>
    </row>
    <row r="33" spans="1:13" ht="16.5">
      <c r="A33" s="202"/>
      <c r="B33" s="293" t="str">
        <f t="shared" si="8"/>
        <v>554</v>
      </c>
      <c r="C33" s="300" t="str">
        <f t="shared" si="9"/>
        <v>Soaps, Cleaning Prep.</v>
      </c>
      <c r="D33" s="294">
        <f t="shared" si="10"/>
        <v>62439</v>
      </c>
      <c r="E33" s="295">
        <f t="shared" si="11"/>
        <v>17593</v>
      </c>
      <c r="F33" s="209"/>
      <c r="G33" s="221"/>
      <c r="H33" s="339" t="s">
        <v>241</v>
      </c>
      <c r="I33" s="339" t="s">
        <v>242</v>
      </c>
      <c r="J33" s="339" t="s">
        <v>358</v>
      </c>
      <c r="K33" s="339" t="s">
        <v>359</v>
      </c>
      <c r="L33" s="340">
        <v>65976</v>
      </c>
      <c r="M33" s="340">
        <v>43241</v>
      </c>
    </row>
    <row r="34" spans="1:13" ht="16.5">
      <c r="A34" s="211"/>
      <c r="B34" s="293" t="str">
        <f t="shared" si="8"/>
        <v>598</v>
      </c>
      <c r="C34" s="300" t="str">
        <f t="shared" si="9"/>
        <v>Misc. Chemical Products</v>
      </c>
      <c r="D34" s="294">
        <f t="shared" si="10"/>
        <v>86253</v>
      </c>
      <c r="E34" s="295">
        <f t="shared" si="11"/>
        <v>11420</v>
      </c>
      <c r="F34" s="209"/>
      <c r="G34" s="221"/>
      <c r="H34" s="339" t="s">
        <v>241</v>
      </c>
      <c r="I34" s="339" t="s">
        <v>242</v>
      </c>
      <c r="J34" s="339" t="s">
        <v>305</v>
      </c>
      <c r="K34" s="339" t="s">
        <v>306</v>
      </c>
      <c r="L34" s="340">
        <v>59528</v>
      </c>
      <c r="M34" s="340">
        <v>0</v>
      </c>
    </row>
    <row r="35" spans="1:13" ht="16.5">
      <c r="A35" s="202"/>
      <c r="B35" s="293" t="str">
        <f t="shared" si="8"/>
        <v>641</v>
      </c>
      <c r="C35" s="300" t="str">
        <f t="shared" si="9"/>
        <v>Paper And Paper Products</v>
      </c>
      <c r="D35" s="294">
        <f t="shared" si="10"/>
        <v>78168</v>
      </c>
      <c r="E35" s="295">
        <f t="shared" si="11"/>
        <v>66229</v>
      </c>
      <c r="F35" s="209"/>
      <c r="G35" s="221"/>
      <c r="H35" s="339" t="s">
        <v>241</v>
      </c>
      <c r="I35" s="339" t="s">
        <v>242</v>
      </c>
      <c r="J35" s="339" t="s">
        <v>307</v>
      </c>
      <c r="K35" s="339" t="s">
        <v>308</v>
      </c>
      <c r="L35" s="340">
        <v>99778</v>
      </c>
      <c r="M35" s="340">
        <v>338738</v>
      </c>
    </row>
    <row r="36" spans="1:13" ht="16.5">
      <c r="A36" s="202"/>
      <c r="B36" s="293" t="str">
        <f t="shared" si="8"/>
        <v>665</v>
      </c>
      <c r="C36" s="300" t="str">
        <f t="shared" si="9"/>
        <v>Glassware</v>
      </c>
      <c r="D36" s="294">
        <f t="shared" si="10"/>
        <v>65976</v>
      </c>
      <c r="E36" s="295">
        <f t="shared" si="11"/>
        <v>43241</v>
      </c>
      <c r="F36" s="209"/>
      <c r="G36" s="221"/>
      <c r="H36" s="339" t="s">
        <v>241</v>
      </c>
      <c r="I36" s="339" t="s">
        <v>242</v>
      </c>
      <c r="J36" s="339" t="s">
        <v>360</v>
      </c>
      <c r="K36" s="339" t="s">
        <v>361</v>
      </c>
      <c r="L36" s="340">
        <v>121899</v>
      </c>
      <c r="M36" s="340">
        <v>21582</v>
      </c>
    </row>
    <row r="37" spans="1:13" ht="16.5">
      <c r="A37" s="202"/>
      <c r="B37" s="293" t="str">
        <f t="shared" si="8"/>
        <v>781</v>
      </c>
      <c r="C37" s="300" t="str">
        <f t="shared" si="9"/>
        <v>Motor Cars</v>
      </c>
      <c r="D37" s="294">
        <f t="shared" si="10"/>
        <v>59528</v>
      </c>
      <c r="E37" s="295">
        <f t="shared" si="11"/>
        <v>0</v>
      </c>
      <c r="F37" s="209"/>
      <c r="G37" s="221"/>
      <c r="H37" s="339" t="s">
        <v>241</v>
      </c>
      <c r="I37" s="339" t="s">
        <v>242</v>
      </c>
      <c r="J37" s="339" t="s">
        <v>364</v>
      </c>
      <c r="K37" s="339" t="s">
        <v>365</v>
      </c>
      <c r="L37" s="340">
        <v>145220</v>
      </c>
      <c r="M37" s="340">
        <v>44531</v>
      </c>
    </row>
    <row r="38" spans="1:13" ht="16.5">
      <c r="A38" s="202"/>
      <c r="B38" s="293" t="str">
        <f t="shared" si="8"/>
        <v>782</v>
      </c>
      <c r="C38" s="300" t="str">
        <f t="shared" si="9"/>
        <v>Goods And Special Purpose M.V.</v>
      </c>
      <c r="D38" s="294">
        <f t="shared" si="10"/>
        <v>99778</v>
      </c>
      <c r="E38" s="295">
        <f t="shared" si="11"/>
        <v>338738</v>
      </c>
      <c r="F38" s="209"/>
      <c r="G38" s="221"/>
      <c r="H38" s="339" t="s">
        <v>224</v>
      </c>
      <c r="I38" s="339" t="s">
        <v>42</v>
      </c>
      <c r="J38" s="339" t="s">
        <v>267</v>
      </c>
      <c r="K38" s="339" t="s">
        <v>268</v>
      </c>
      <c r="L38" s="340">
        <v>131692</v>
      </c>
      <c r="M38" s="340">
        <v>315163</v>
      </c>
    </row>
    <row r="39" spans="1:13" ht="16.5">
      <c r="A39" s="202"/>
      <c r="B39" s="293" t="str">
        <f t="shared" si="8"/>
        <v>848</v>
      </c>
      <c r="C39" s="300" t="str">
        <f t="shared" si="9"/>
        <v>Headgear-Non Textile Clothing</v>
      </c>
      <c r="D39" s="294">
        <f t="shared" si="10"/>
        <v>121899</v>
      </c>
      <c r="E39" s="295">
        <f t="shared" si="11"/>
        <v>21582</v>
      </c>
      <c r="F39" s="209"/>
      <c r="G39" s="221"/>
      <c r="H39" s="339" t="s">
        <v>224</v>
      </c>
      <c r="I39" s="339" t="s">
        <v>42</v>
      </c>
      <c r="J39" s="339" t="s">
        <v>303</v>
      </c>
      <c r="K39" s="339" t="s">
        <v>304</v>
      </c>
      <c r="L39" s="340">
        <v>233426</v>
      </c>
      <c r="M39" s="340">
        <v>103455</v>
      </c>
    </row>
    <row r="40" spans="1:13" ht="16.5">
      <c r="A40" s="202"/>
      <c r="B40" s="293" t="str">
        <f>J37</f>
        <v>872</v>
      </c>
      <c r="C40" s="300" t="str">
        <f>K37</f>
        <v>Medical Appliances</v>
      </c>
      <c r="D40" s="294">
        <f>L37</f>
        <v>145220</v>
      </c>
      <c r="E40" s="295">
        <f>M37</f>
        <v>44531</v>
      </c>
      <c r="F40" s="203"/>
      <c r="G40" s="204"/>
      <c r="H40" s="339" t="s">
        <v>224</v>
      </c>
      <c r="I40" s="339" t="s">
        <v>42</v>
      </c>
      <c r="J40" s="339" t="s">
        <v>366</v>
      </c>
      <c r="K40" s="339" t="s">
        <v>367</v>
      </c>
      <c r="L40" s="340">
        <v>237143</v>
      </c>
      <c r="M40" s="340">
        <v>1185700</v>
      </c>
    </row>
    <row r="41" spans="1:13" ht="16.5">
      <c r="A41" s="82"/>
      <c r="B41" s="293"/>
      <c r="C41" s="300"/>
      <c r="D41" s="294"/>
      <c r="E41" s="295"/>
      <c r="F41" s="203"/>
      <c r="G41" s="204"/>
      <c r="H41" s="339" t="s">
        <v>224</v>
      </c>
      <c r="I41" s="339" t="s">
        <v>42</v>
      </c>
      <c r="J41" s="339" t="s">
        <v>448</v>
      </c>
      <c r="K41" s="339" t="s">
        <v>449</v>
      </c>
      <c r="L41" s="340">
        <v>374848</v>
      </c>
      <c r="M41" s="340">
        <v>1588636</v>
      </c>
    </row>
    <row r="42" spans="1:13" ht="16.5">
      <c r="A42" s="211" t="s">
        <v>42</v>
      </c>
      <c r="B42" s="293" t="str">
        <f aca="true" t="shared" si="12" ref="B42:B50">J38</f>
        <v>764</v>
      </c>
      <c r="C42" s="300" t="str">
        <f aca="true" t="shared" si="13" ref="C42:C50">K38</f>
        <v>Telecommunication Equipment</v>
      </c>
      <c r="D42" s="294">
        <f aca="true" t="shared" si="14" ref="D42:D50">L38</f>
        <v>131692</v>
      </c>
      <c r="E42" s="295">
        <f aca="true" t="shared" si="15" ref="E42:E50">M38</f>
        <v>315163</v>
      </c>
      <c r="F42" s="203"/>
      <c r="G42" s="204"/>
      <c r="H42" s="339" t="s">
        <v>224</v>
      </c>
      <c r="I42" s="339" t="s">
        <v>42</v>
      </c>
      <c r="J42" s="339" t="s">
        <v>368</v>
      </c>
      <c r="K42" s="339" t="s">
        <v>369</v>
      </c>
      <c r="L42" s="340">
        <v>502519</v>
      </c>
      <c r="M42" s="340">
        <v>1618680</v>
      </c>
    </row>
    <row r="43" spans="1:13" ht="16.5">
      <c r="A43" s="225"/>
      <c r="B43" s="293" t="str">
        <f t="shared" si="12"/>
        <v>778</v>
      </c>
      <c r="C43" s="300" t="str">
        <f t="shared" si="13"/>
        <v>Electrical Machinery &amp; Apparatus</v>
      </c>
      <c r="D43" s="294">
        <f t="shared" si="14"/>
        <v>233426</v>
      </c>
      <c r="E43" s="295">
        <f t="shared" si="15"/>
        <v>103455</v>
      </c>
      <c r="F43" s="203"/>
      <c r="G43" s="204"/>
      <c r="H43" s="339" t="s">
        <v>224</v>
      </c>
      <c r="I43" s="339" t="s">
        <v>42</v>
      </c>
      <c r="J43" s="339" t="s">
        <v>360</v>
      </c>
      <c r="K43" s="339" t="s">
        <v>361</v>
      </c>
      <c r="L43" s="340">
        <v>120672</v>
      </c>
      <c r="M43" s="340">
        <v>382602</v>
      </c>
    </row>
    <row r="44" spans="1:13" ht="16.5">
      <c r="A44" s="225"/>
      <c r="B44" s="293" t="str">
        <f t="shared" si="12"/>
        <v>841</v>
      </c>
      <c r="C44" s="300" t="str">
        <f t="shared" si="13"/>
        <v>Male Clothing-Non Knitted</v>
      </c>
      <c r="D44" s="294">
        <f t="shared" si="14"/>
        <v>237143</v>
      </c>
      <c r="E44" s="295">
        <f t="shared" si="15"/>
        <v>1185700</v>
      </c>
      <c r="F44" s="203"/>
      <c r="G44" s="204"/>
      <c r="H44" s="339" t="s">
        <v>224</v>
      </c>
      <c r="I44" s="339" t="s">
        <v>42</v>
      </c>
      <c r="J44" s="339" t="s">
        <v>454</v>
      </c>
      <c r="K44" s="339" t="s">
        <v>455</v>
      </c>
      <c r="L44" s="340">
        <v>100202</v>
      </c>
      <c r="M44" s="340">
        <v>1591557</v>
      </c>
    </row>
    <row r="45" spans="1:13" ht="16.5">
      <c r="A45" s="211"/>
      <c r="B45" s="293" t="str">
        <f t="shared" si="12"/>
        <v>842</v>
      </c>
      <c r="C45" s="300" t="str">
        <f t="shared" si="13"/>
        <v>Female Clothing Non Knitted</v>
      </c>
      <c r="D45" s="294">
        <f t="shared" si="14"/>
        <v>374848</v>
      </c>
      <c r="E45" s="295">
        <f t="shared" si="15"/>
        <v>1588636</v>
      </c>
      <c r="F45" s="203"/>
      <c r="G45" s="204"/>
      <c r="H45" s="339" t="s">
        <v>224</v>
      </c>
      <c r="I45" s="339" t="s">
        <v>42</v>
      </c>
      <c r="J45" s="339" t="s">
        <v>270</v>
      </c>
      <c r="K45" s="339" t="s">
        <v>271</v>
      </c>
      <c r="L45" s="340">
        <v>220679</v>
      </c>
      <c r="M45" s="340">
        <v>339968</v>
      </c>
    </row>
    <row r="46" spans="1:13" ht="16.5">
      <c r="A46" s="225"/>
      <c r="B46" s="293" t="str">
        <f t="shared" si="12"/>
        <v>845</v>
      </c>
      <c r="C46" s="300" t="str">
        <f t="shared" si="13"/>
        <v>Articles Of Apparel</v>
      </c>
      <c r="D46" s="294">
        <f t="shared" si="14"/>
        <v>502519</v>
      </c>
      <c r="E46" s="295">
        <f t="shared" si="15"/>
        <v>1618680</v>
      </c>
      <c r="F46" s="203"/>
      <c r="G46" s="204"/>
      <c r="H46" s="339" t="s">
        <v>224</v>
      </c>
      <c r="I46" s="339" t="s">
        <v>42</v>
      </c>
      <c r="J46" s="339" t="s">
        <v>370</v>
      </c>
      <c r="K46" s="339" t="s">
        <v>371</v>
      </c>
      <c r="L46" s="340">
        <v>200670</v>
      </c>
      <c r="M46" s="340">
        <v>16739043</v>
      </c>
    </row>
    <row r="47" spans="1:13" ht="16.5">
      <c r="A47" s="225"/>
      <c r="B47" s="293" t="str">
        <f t="shared" si="12"/>
        <v>848</v>
      </c>
      <c r="C47" s="300" t="str">
        <f t="shared" si="13"/>
        <v>Headgear-Non Textile Clothing</v>
      </c>
      <c r="D47" s="294">
        <f t="shared" si="14"/>
        <v>120672</v>
      </c>
      <c r="E47" s="295">
        <f t="shared" si="15"/>
        <v>382602</v>
      </c>
      <c r="F47" s="209"/>
      <c r="G47" s="221"/>
      <c r="H47" s="339" t="s">
        <v>224</v>
      </c>
      <c r="I47" s="339" t="s">
        <v>42</v>
      </c>
      <c r="J47" s="339" t="s">
        <v>374</v>
      </c>
      <c r="K47" s="339" t="s">
        <v>375</v>
      </c>
      <c r="L47" s="340">
        <v>485109</v>
      </c>
      <c r="M47" s="340">
        <v>13903572</v>
      </c>
    </row>
    <row r="48" spans="1:13" ht="16.5" customHeight="1">
      <c r="A48" s="225"/>
      <c r="B48" s="293" t="str">
        <f t="shared" si="12"/>
        <v>851</v>
      </c>
      <c r="C48" s="300" t="str">
        <f t="shared" si="13"/>
        <v>Footwear</v>
      </c>
      <c r="D48" s="294">
        <f t="shared" si="14"/>
        <v>100202</v>
      </c>
      <c r="E48" s="295">
        <f t="shared" si="15"/>
        <v>1591557</v>
      </c>
      <c r="F48" s="228"/>
      <c r="G48" s="227"/>
      <c r="H48" s="325"/>
      <c r="I48" s="325"/>
      <c r="J48" s="325"/>
      <c r="K48" s="325"/>
      <c r="L48" s="326"/>
      <c r="M48" s="326"/>
    </row>
    <row r="49" spans="1:13" ht="16.5" customHeight="1">
      <c r="A49" s="225"/>
      <c r="B49" s="293" t="str">
        <f t="shared" si="12"/>
        <v>874</v>
      </c>
      <c r="C49" s="300" t="str">
        <f t="shared" si="13"/>
        <v>Measuring Checking Instruments</v>
      </c>
      <c r="D49" s="294">
        <f t="shared" si="14"/>
        <v>220679</v>
      </c>
      <c r="E49" s="295">
        <f t="shared" si="15"/>
        <v>339968</v>
      </c>
      <c r="F49" s="229"/>
      <c r="G49" s="195"/>
      <c r="H49" s="325"/>
      <c r="I49" s="325"/>
      <c r="J49" s="325"/>
      <c r="K49" s="325"/>
      <c r="L49" s="326"/>
      <c r="M49" s="326"/>
    </row>
    <row r="50" spans="1:13" ht="16.5">
      <c r="A50" s="225"/>
      <c r="B50" s="293" t="str">
        <f t="shared" si="12"/>
        <v>885</v>
      </c>
      <c r="C50" s="300" t="str">
        <f t="shared" si="13"/>
        <v>Watches And Clocks</v>
      </c>
      <c r="D50" s="294">
        <f t="shared" si="14"/>
        <v>200670</v>
      </c>
      <c r="E50" s="295">
        <f t="shared" si="15"/>
        <v>16739043</v>
      </c>
      <c r="F50" s="229"/>
      <c r="G50" s="233"/>
      <c r="H50" s="325"/>
      <c r="I50" s="325"/>
      <c r="J50" s="325"/>
      <c r="K50" s="325"/>
      <c r="L50" s="326"/>
      <c r="M50" s="326"/>
    </row>
    <row r="51" spans="1:13" ht="16.5">
      <c r="A51" s="211"/>
      <c r="B51" s="293" t="str">
        <f>J47</f>
        <v>897</v>
      </c>
      <c r="C51" s="300" t="str">
        <f>K47</f>
        <v>Jewellery</v>
      </c>
      <c r="D51" s="294">
        <f>L47</f>
        <v>485109</v>
      </c>
      <c r="E51" s="295">
        <f>M47</f>
        <v>13903572</v>
      </c>
      <c r="F51" s="203"/>
      <c r="G51" s="204"/>
      <c r="H51" s="325"/>
      <c r="I51" s="325"/>
      <c r="J51" s="325"/>
      <c r="K51" s="325"/>
      <c r="L51" s="326"/>
      <c r="M51" s="326"/>
    </row>
    <row r="52" spans="1:13" ht="16.5">
      <c r="A52" s="200"/>
      <c r="B52" s="296"/>
      <c r="C52" s="301"/>
      <c r="D52" s="297"/>
      <c r="E52" s="298"/>
      <c r="F52" s="203"/>
      <c r="G52" s="204"/>
      <c r="H52" s="325"/>
      <c r="I52" s="325"/>
      <c r="J52" s="325"/>
      <c r="K52" s="325"/>
      <c r="L52" s="326"/>
      <c r="M52" s="326"/>
    </row>
    <row r="53" spans="1:13" ht="16.5">
      <c r="A53" s="200"/>
      <c r="B53" s="294"/>
      <c r="C53" s="300"/>
      <c r="D53" s="294"/>
      <c r="E53" s="294"/>
      <c r="F53" s="267"/>
      <c r="G53" s="204"/>
      <c r="H53" s="325"/>
      <c r="I53" s="325"/>
      <c r="J53" s="325"/>
      <c r="K53" s="325"/>
      <c r="L53" s="326"/>
      <c r="M53" s="326"/>
    </row>
    <row r="54" spans="2:13" ht="16.5">
      <c r="B54" s="294"/>
      <c r="C54" s="300"/>
      <c r="D54" s="294"/>
      <c r="E54" s="294"/>
      <c r="F54" s="217"/>
      <c r="G54" s="204"/>
      <c r="H54" s="325"/>
      <c r="I54" s="325"/>
      <c r="J54" s="325"/>
      <c r="K54" s="325"/>
      <c r="L54" s="326"/>
      <c r="M54" s="326"/>
    </row>
    <row r="55" spans="1:10" ht="16.5">
      <c r="A55" s="200"/>
      <c r="B55" s="294"/>
      <c r="C55" s="300"/>
      <c r="D55" s="294"/>
      <c r="E55" s="294"/>
      <c r="F55" s="217"/>
      <c r="G55" s="204"/>
      <c r="H55" s="194"/>
      <c r="I55" s="195"/>
      <c r="J55" s="195"/>
    </row>
    <row r="56" spans="1:10" ht="16.5">
      <c r="A56" s="200"/>
      <c r="B56" s="294"/>
      <c r="C56" s="300"/>
      <c r="D56" s="294"/>
      <c r="E56" s="294"/>
      <c r="F56" s="217"/>
      <c r="G56" s="204"/>
      <c r="H56" s="194"/>
      <c r="I56" s="195"/>
      <c r="J56" s="195"/>
    </row>
    <row r="57" spans="1:10" ht="16.5">
      <c r="A57" s="200"/>
      <c r="B57" s="294"/>
      <c r="C57" s="300"/>
      <c r="D57" s="294"/>
      <c r="E57" s="294"/>
      <c r="F57" s="217"/>
      <c r="G57" s="204"/>
      <c r="H57" s="194"/>
      <c r="I57" s="195"/>
      <c r="J57" s="195"/>
    </row>
    <row r="58" spans="1:10" ht="16.5">
      <c r="A58" s="200"/>
      <c r="B58" s="294"/>
      <c r="C58" s="300"/>
      <c r="D58" s="294"/>
      <c r="E58" s="294"/>
      <c r="F58" s="217"/>
      <c r="G58" s="204"/>
      <c r="H58" s="194"/>
      <c r="I58" s="195"/>
      <c r="J58" s="195"/>
    </row>
    <row r="59" spans="1:10" ht="16.5">
      <c r="A59" s="200"/>
      <c r="B59" s="294"/>
      <c r="C59" s="300"/>
      <c r="D59" s="294"/>
      <c r="E59" s="294"/>
      <c r="F59" s="240"/>
      <c r="G59" s="190"/>
      <c r="H59" s="194"/>
      <c r="I59" s="195"/>
      <c r="J59" s="195"/>
    </row>
    <row r="60" spans="1:10" ht="16.5">
      <c r="A60" s="190"/>
      <c r="B60" s="236"/>
      <c r="C60" s="190"/>
      <c r="D60" s="268"/>
      <c r="E60" s="269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268"/>
      <c r="E61" s="270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268"/>
      <c r="E62" s="270"/>
      <c r="F62" s="235"/>
      <c r="G62" s="190"/>
      <c r="H62" s="194"/>
      <c r="I62" s="195"/>
      <c r="J62" s="195"/>
    </row>
    <row r="63" spans="1:10" ht="16.5">
      <c r="A63" s="191"/>
      <c r="B63" s="236"/>
      <c r="C63" s="192"/>
      <c r="D63" s="193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7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1"/>
      <c r="D65" s="191"/>
      <c r="E65" s="194"/>
      <c r="F65" s="235"/>
      <c r="G65" s="190"/>
      <c r="H65" s="194"/>
      <c r="I65" s="195"/>
      <c r="J65" s="195"/>
    </row>
    <row r="66" spans="1:10" ht="15">
      <c r="A66" s="237"/>
      <c r="B66" s="238"/>
      <c r="C66" s="237"/>
      <c r="D66" s="237"/>
      <c r="E66" s="239"/>
      <c r="F66" s="235"/>
      <c r="G66" s="190"/>
      <c r="H66" s="194"/>
      <c r="I66" s="195"/>
      <c r="J66" s="195"/>
    </row>
    <row r="67" spans="1:10" ht="16.5">
      <c r="A67" s="201"/>
      <c r="B67" s="236"/>
      <c r="C67" s="4"/>
      <c r="D67" s="201"/>
      <c r="E67" s="190"/>
      <c r="F67" s="240"/>
      <c r="G67" s="190"/>
      <c r="H67" s="194"/>
      <c r="I67" s="195"/>
      <c r="J67" s="195"/>
    </row>
    <row r="68" spans="1:10" ht="15.75">
      <c r="A68" s="4"/>
      <c r="B68" s="241"/>
      <c r="C68" s="242"/>
      <c r="D68" s="243"/>
      <c r="E68" s="226"/>
      <c r="F68" s="244"/>
      <c r="G68" s="227"/>
      <c r="H68" s="195"/>
      <c r="I68" s="195"/>
      <c r="J68" s="195"/>
    </row>
    <row r="69" spans="1:10" ht="16.5">
      <c r="A69" s="205"/>
      <c r="B69" s="241"/>
      <c r="C69" s="242"/>
      <c r="D69" s="243"/>
      <c r="E69" s="194"/>
      <c r="F69" s="244"/>
      <c r="G69" s="195"/>
      <c r="H69" s="195"/>
      <c r="I69" s="195"/>
      <c r="J69" s="195"/>
    </row>
    <row r="70" spans="1:10" ht="15.75">
      <c r="A70" s="208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6.5">
      <c r="A72" s="205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4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5.75">
      <c r="A75" s="4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208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6"/>
      <c r="C78" s="242"/>
      <c r="D78" s="247"/>
      <c r="E78" s="194"/>
      <c r="F78" s="244"/>
      <c r="G78" s="195"/>
      <c r="H78" s="195"/>
      <c r="I78" s="195"/>
      <c r="J78" s="195"/>
    </row>
    <row r="79" spans="1:10" ht="15.75">
      <c r="A79" s="4"/>
      <c r="B79" s="241"/>
      <c r="C79" s="242"/>
      <c r="D79" s="243"/>
      <c r="E79" s="194"/>
      <c r="F79" s="244"/>
      <c r="G79" s="195"/>
      <c r="H79" s="195"/>
      <c r="I79" s="195"/>
      <c r="J79" s="195"/>
    </row>
    <row r="80" spans="1:10" ht="16.5">
      <c r="A80" s="205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48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05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6"/>
      <c r="C89" s="249"/>
      <c r="D89" s="250"/>
      <c r="E89" s="194"/>
      <c r="F89" s="244"/>
      <c r="G89" s="195"/>
      <c r="H89" s="195"/>
      <c r="I89" s="195"/>
      <c r="J89" s="195"/>
    </row>
    <row r="90" spans="1:10" ht="15.75">
      <c r="A90" s="4"/>
      <c r="B90" s="246"/>
      <c r="C90" s="242"/>
      <c r="D90" s="247"/>
      <c r="E90" s="194"/>
      <c r="F90" s="244"/>
      <c r="G90" s="195"/>
      <c r="H90" s="195"/>
      <c r="I90" s="195"/>
      <c r="J90" s="195"/>
    </row>
    <row r="91" spans="1:10" ht="15.75">
      <c r="A91" s="4"/>
      <c r="B91" s="251"/>
      <c r="C91" s="242"/>
      <c r="D91" s="252"/>
      <c r="E91" s="194"/>
      <c r="F91" s="244"/>
      <c r="G91" s="195"/>
      <c r="H91" s="195"/>
      <c r="I91" s="195"/>
      <c r="J91" s="195"/>
    </row>
    <row r="92" spans="1:10" ht="15.75">
      <c r="A92" s="253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4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6.5">
      <c r="A95" s="205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5.75">
      <c r="A96" s="254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46"/>
      <c r="C101" s="255"/>
      <c r="D101" s="243"/>
      <c r="E101" s="194"/>
      <c r="F101" s="244"/>
      <c r="G101" s="195"/>
      <c r="H101" s="195"/>
      <c r="I101" s="195"/>
      <c r="J101" s="195"/>
    </row>
    <row r="102" spans="1:10" ht="15.75">
      <c r="A102" s="4"/>
      <c r="B102" s="251"/>
      <c r="C102" s="242"/>
      <c r="D102" s="252"/>
      <c r="E102" s="194"/>
      <c r="F102" s="244"/>
      <c r="G102" s="195"/>
      <c r="H102" s="195"/>
      <c r="I102" s="195"/>
      <c r="J102" s="195"/>
    </row>
    <row r="103" spans="1:10" ht="15.75">
      <c r="A103" s="25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196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6.5">
      <c r="A106" s="25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5.75">
      <c r="A107" s="19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4"/>
      <c r="B112" s="249"/>
      <c r="C112" s="249"/>
      <c r="D112" s="257"/>
      <c r="E112" s="194"/>
      <c r="F112" s="244"/>
      <c r="G112" s="195"/>
      <c r="H112" s="195"/>
      <c r="I112" s="195"/>
      <c r="J112" s="195"/>
    </row>
    <row r="113" spans="1:10" ht="15.75">
      <c r="A113" s="4"/>
      <c r="B113" s="251"/>
      <c r="C113" s="258"/>
      <c r="D113" s="259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6.5">
      <c r="A117" s="192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5.75">
      <c r="A118" s="4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2.75">
      <c r="A123" s="4"/>
      <c r="B123" s="4"/>
      <c r="C123" s="4"/>
      <c r="D123" s="4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5:10" ht="12.75">
      <c r="E131" s="233"/>
      <c r="F131" s="244"/>
      <c r="G131" s="195"/>
      <c r="H131" s="195"/>
      <c r="I131" s="195"/>
      <c r="J131" s="195"/>
    </row>
    <row r="132" spans="5:10" ht="12.75">
      <c r="E132" s="190"/>
      <c r="F132" s="229"/>
      <c r="G132" s="195"/>
      <c r="H132" s="195"/>
      <c r="I132" s="195"/>
      <c r="J132" s="195"/>
    </row>
    <row r="133" spans="5:10" ht="12.75">
      <c r="E133" s="190"/>
      <c r="F133" s="229"/>
      <c r="G133" s="195"/>
      <c r="H133" s="195"/>
      <c r="I133" s="195"/>
      <c r="J133" s="195"/>
    </row>
    <row r="134" spans="5:10" ht="12.75">
      <c r="E134" s="226"/>
      <c r="F134" s="244"/>
      <c r="G134" s="195"/>
      <c r="H134" s="195"/>
      <c r="I134" s="195"/>
      <c r="J134" s="195"/>
    </row>
    <row r="135" spans="5:10" ht="12.75">
      <c r="E135" s="194"/>
      <c r="F135" s="244"/>
      <c r="G135" s="195"/>
      <c r="H135" s="195"/>
      <c r="I135" s="195"/>
      <c r="J135" s="195"/>
    </row>
    <row r="136" spans="5:10" ht="12.75">
      <c r="E136" s="194"/>
      <c r="F136" s="244"/>
      <c r="G136" s="195"/>
      <c r="H136" s="195"/>
      <c r="I136" s="195"/>
      <c r="J136" s="195"/>
    </row>
    <row r="137" spans="5:10" ht="12.75">
      <c r="E137" s="194"/>
      <c r="F137" s="244"/>
      <c r="G137" s="195"/>
      <c r="H137" s="195"/>
      <c r="I137" s="195"/>
      <c r="J137" s="195"/>
    </row>
    <row r="138" spans="5:10" ht="12.75">
      <c r="E138" s="194"/>
      <c r="F138" s="244"/>
      <c r="G138" s="195"/>
      <c r="H138" s="195"/>
      <c r="I138" s="195"/>
      <c r="J138" s="195"/>
    </row>
    <row r="139" spans="5:10" ht="12.75">
      <c r="E139" s="194"/>
      <c r="F139" s="244"/>
      <c r="G139" s="195"/>
      <c r="H139" s="195"/>
      <c r="I139" s="195"/>
      <c r="J139" s="195"/>
    </row>
    <row r="140" spans="5:10" ht="12.75">
      <c r="E140" s="194"/>
      <c r="F140" s="244"/>
      <c r="G140" s="195"/>
      <c r="H140" s="195"/>
      <c r="I140" s="195"/>
      <c r="J140" s="195"/>
    </row>
    <row r="141" spans="5:10" ht="12.75">
      <c r="E141" s="194"/>
      <c r="F141" s="244"/>
      <c r="G141" s="195"/>
      <c r="H141" s="195"/>
      <c r="I141" s="195"/>
      <c r="J141" s="195"/>
    </row>
    <row r="142" spans="5:10" ht="12.75">
      <c r="E142" s="194"/>
      <c r="F142" s="244"/>
      <c r="G142" s="195"/>
      <c r="H142" s="195"/>
      <c r="I142" s="195"/>
      <c r="J142" s="195"/>
    </row>
    <row r="143" spans="5:10" ht="12.75">
      <c r="E143" s="194"/>
      <c r="F143" s="244"/>
      <c r="G143" s="195"/>
      <c r="H143" s="195"/>
      <c r="I143" s="195"/>
      <c r="J143" s="195"/>
    </row>
    <row r="144" spans="5:10" ht="12.75">
      <c r="E144" s="194"/>
      <c r="F144" s="244"/>
      <c r="G144" s="195"/>
      <c r="H144" s="195"/>
      <c r="I144" s="195"/>
      <c r="J144" s="195"/>
    </row>
    <row r="145" spans="5:10" ht="12.75">
      <c r="E145" s="194"/>
      <c r="F145" s="244"/>
      <c r="G145" s="195"/>
      <c r="H145" s="195"/>
      <c r="I145" s="195"/>
      <c r="J145" s="195"/>
    </row>
    <row r="146" spans="5:10" ht="12.75">
      <c r="E146" s="194"/>
      <c r="F146" s="244"/>
      <c r="G146" s="195"/>
      <c r="H146" s="195"/>
      <c r="I146" s="195"/>
      <c r="J146" s="195"/>
    </row>
    <row r="147" spans="5:10" ht="12.75">
      <c r="E147" s="194"/>
      <c r="F147" s="244"/>
      <c r="G147" s="195"/>
      <c r="H147" s="195"/>
      <c r="I147" s="195"/>
      <c r="J147" s="195"/>
    </row>
    <row r="148" spans="5:10" ht="12.75">
      <c r="E148" s="194"/>
      <c r="F148" s="244"/>
      <c r="G148" s="195"/>
      <c r="H148" s="195"/>
      <c r="I148" s="195"/>
      <c r="J148" s="195"/>
    </row>
    <row r="149" spans="5:10" ht="12.75">
      <c r="E149" s="194"/>
      <c r="F149" s="244"/>
      <c r="G149" s="195"/>
      <c r="H149" s="195"/>
      <c r="I149" s="195"/>
      <c r="J149" s="195"/>
    </row>
    <row r="150" spans="5:10" ht="12.75">
      <c r="E150" s="194"/>
      <c r="F150" s="244"/>
      <c r="G150" s="195"/>
      <c r="H150" s="195"/>
      <c r="I150" s="195"/>
      <c r="J150" s="195"/>
    </row>
    <row r="151" spans="5:10" ht="12.75">
      <c r="E151" s="194"/>
      <c r="F151" s="244"/>
      <c r="G151" s="195"/>
      <c r="H151" s="195"/>
      <c r="I151" s="195"/>
      <c r="J151" s="195"/>
    </row>
    <row r="152" spans="5:10" ht="12.75">
      <c r="E152" s="194"/>
      <c r="F152" s="244"/>
      <c r="G152" s="195"/>
      <c r="H152" s="195"/>
      <c r="I152" s="195"/>
      <c r="J152" s="195"/>
    </row>
    <row r="153" spans="5:10" ht="12.75">
      <c r="E153" s="194"/>
      <c r="F153" s="244"/>
      <c r="G153" s="195"/>
      <c r="H153" s="195"/>
      <c r="I153" s="195"/>
      <c r="J153" s="195"/>
    </row>
    <row r="154" spans="5:10" ht="12.75">
      <c r="E154" s="194"/>
      <c r="F154" s="244"/>
      <c r="G154" s="195"/>
      <c r="H154" s="195"/>
      <c r="I154" s="195"/>
      <c r="J154" s="195"/>
    </row>
    <row r="155" spans="5:10" ht="12.75">
      <c r="E155" s="194"/>
      <c r="F155" s="244"/>
      <c r="G155" s="195"/>
      <c r="H155" s="195"/>
      <c r="I155" s="195"/>
      <c r="J155" s="195"/>
    </row>
    <row r="156" spans="5:10" ht="12.75">
      <c r="E156" s="194"/>
      <c r="F156" s="244"/>
      <c r="G156" s="195"/>
      <c r="H156" s="195"/>
      <c r="I156" s="195"/>
      <c r="J156" s="195"/>
    </row>
    <row r="157" spans="5:10" ht="12.75">
      <c r="E157" s="194"/>
      <c r="F157" s="244"/>
      <c r="G157" s="195"/>
      <c r="H157" s="195"/>
      <c r="I157" s="195"/>
      <c r="J157" s="195"/>
    </row>
    <row r="158" spans="5:10" ht="12.75">
      <c r="E158" s="194"/>
      <c r="F158" s="244"/>
      <c r="G158" s="195"/>
      <c r="H158" s="195"/>
      <c r="I158" s="195"/>
      <c r="J158" s="195"/>
    </row>
    <row r="159" spans="5:10" ht="12.75">
      <c r="E159" s="194"/>
      <c r="F159" s="244"/>
      <c r="G159" s="195"/>
      <c r="H159" s="195"/>
      <c r="I159" s="195"/>
      <c r="J159" s="195"/>
    </row>
    <row r="160" spans="5:10" ht="12.75">
      <c r="E160" s="194"/>
      <c r="F160" s="244"/>
      <c r="G160" s="195"/>
      <c r="H160" s="195"/>
      <c r="I160" s="195"/>
      <c r="J160" s="195"/>
    </row>
    <row r="161" spans="5:10" ht="12.75">
      <c r="E161" s="194"/>
      <c r="F161" s="244"/>
      <c r="G161" s="195"/>
      <c r="H161" s="195"/>
      <c r="I161" s="195"/>
      <c r="J161" s="195"/>
    </row>
    <row r="162" spans="5:10" ht="12.75">
      <c r="E162" s="194"/>
      <c r="F162" s="244"/>
      <c r="G162" s="195"/>
      <c r="H162" s="195"/>
      <c r="I162" s="195"/>
      <c r="J162" s="195"/>
    </row>
    <row r="163" spans="5:10" ht="12.75">
      <c r="E163" s="194"/>
      <c r="F163" s="244"/>
      <c r="G163" s="195"/>
      <c r="H163" s="195"/>
      <c r="I163" s="195"/>
      <c r="J163" s="195"/>
    </row>
    <row r="164" spans="5:10" ht="12.75">
      <c r="E164" s="194"/>
      <c r="F164" s="244"/>
      <c r="G164" s="195"/>
      <c r="H164" s="195"/>
      <c r="I164" s="195"/>
      <c r="J164" s="195"/>
    </row>
    <row r="165" spans="5:10" ht="12.75">
      <c r="E165" s="194"/>
      <c r="F165" s="244"/>
      <c r="G165" s="195"/>
      <c r="H165" s="195"/>
      <c r="I165" s="195"/>
      <c r="J165" s="195"/>
    </row>
    <row r="166" spans="5:10" ht="12.75">
      <c r="E166" s="194"/>
      <c r="F166" s="244"/>
      <c r="G166" s="195"/>
      <c r="H166" s="195"/>
      <c r="I166" s="195"/>
      <c r="J166" s="195"/>
    </row>
    <row r="167" spans="5:10" ht="12.75">
      <c r="E167" s="194"/>
      <c r="F167" s="244"/>
      <c r="G167" s="195"/>
      <c r="H167" s="195"/>
      <c r="I167" s="195"/>
      <c r="J167" s="195"/>
    </row>
    <row r="168" spans="5:10" ht="12.75">
      <c r="E168" s="194"/>
      <c r="F168" s="244"/>
      <c r="G168" s="195"/>
      <c r="H168" s="195"/>
      <c r="I168" s="195"/>
      <c r="J168" s="195"/>
    </row>
    <row r="169" spans="5:10" ht="12.75">
      <c r="E169" s="194"/>
      <c r="F169" s="244"/>
      <c r="G169" s="195"/>
      <c r="H169" s="195"/>
      <c r="I169" s="195"/>
      <c r="J169" s="195"/>
    </row>
    <row r="170" spans="5:10" ht="12.75">
      <c r="E170" s="194"/>
      <c r="F170" s="244"/>
      <c r="G170" s="195"/>
      <c r="H170" s="195"/>
      <c r="I170" s="195"/>
      <c r="J170" s="195"/>
    </row>
    <row r="171" spans="5:10" ht="12.75">
      <c r="E171" s="194"/>
      <c r="F171" s="244"/>
      <c r="G171" s="195"/>
      <c r="H171" s="195"/>
      <c r="I171" s="195"/>
      <c r="J171" s="195"/>
    </row>
    <row r="172" spans="5:10" ht="12.75">
      <c r="E172" s="194"/>
      <c r="F172" s="244"/>
      <c r="G172" s="195"/>
      <c r="H172" s="195"/>
      <c r="I172" s="195"/>
      <c r="J172" s="195"/>
    </row>
    <row r="173" spans="5:10" ht="12.75">
      <c r="E173" s="194"/>
      <c r="F173" s="244"/>
      <c r="G173" s="195"/>
      <c r="H173" s="195"/>
      <c r="I173" s="195"/>
      <c r="J173" s="195"/>
    </row>
    <row r="174" spans="5:10" ht="12.75">
      <c r="E174" s="194"/>
      <c r="F174" s="244"/>
      <c r="G174" s="195"/>
      <c r="H174" s="195"/>
      <c r="I174" s="195"/>
      <c r="J174" s="195"/>
    </row>
    <row r="175" spans="5:10" ht="12.75">
      <c r="E175" s="194"/>
      <c r="F175" s="244"/>
      <c r="G175" s="195"/>
      <c r="H175" s="195"/>
      <c r="I175" s="195"/>
      <c r="J175" s="195"/>
    </row>
    <row r="176" spans="5:10" ht="12.75">
      <c r="E176" s="194"/>
      <c r="F176" s="244"/>
      <c r="G176" s="195"/>
      <c r="H176" s="195"/>
      <c r="I176" s="195"/>
      <c r="J176" s="195"/>
    </row>
    <row r="177" spans="5:10" ht="12.75">
      <c r="E177" s="194"/>
      <c r="F177" s="244"/>
      <c r="G177" s="195"/>
      <c r="H177" s="195"/>
      <c r="I177" s="195"/>
      <c r="J177" s="195"/>
    </row>
    <row r="178" spans="5:10" ht="12.75">
      <c r="E178" s="194"/>
      <c r="F178" s="244"/>
      <c r="G178" s="195"/>
      <c r="H178" s="195"/>
      <c r="I178" s="195"/>
      <c r="J178" s="195"/>
    </row>
    <row r="179" spans="5:10" ht="12.75">
      <c r="E179" s="194"/>
      <c r="F179" s="244"/>
      <c r="G179" s="195"/>
      <c r="H179" s="195"/>
      <c r="I179" s="195"/>
      <c r="J179" s="195"/>
    </row>
    <row r="180" spans="5:10" ht="12.75">
      <c r="E180" s="194"/>
      <c r="F180" s="244"/>
      <c r="G180" s="195"/>
      <c r="H180" s="195"/>
      <c r="I180" s="195"/>
      <c r="J180" s="195"/>
    </row>
    <row r="181" spans="5:10" ht="12.75">
      <c r="E181" s="194"/>
      <c r="F181" s="244"/>
      <c r="G181" s="195"/>
      <c r="H181" s="195"/>
      <c r="I181" s="195"/>
      <c r="J181" s="195"/>
    </row>
    <row r="182" spans="5:10" ht="12.75">
      <c r="E182" s="194"/>
      <c r="F182" s="244"/>
      <c r="G182" s="195"/>
      <c r="H182" s="195"/>
      <c r="I182" s="195"/>
      <c r="J182" s="195"/>
    </row>
    <row r="183" spans="5:10" ht="12.75">
      <c r="E183" s="194"/>
      <c r="F183" s="244"/>
      <c r="G183" s="195"/>
      <c r="H183" s="195"/>
      <c r="I183" s="195"/>
      <c r="J183" s="195"/>
    </row>
    <row r="184" spans="5:10" ht="12.75">
      <c r="E184" s="194"/>
      <c r="F184" s="244"/>
      <c r="G184" s="195"/>
      <c r="H184" s="195"/>
      <c r="I184" s="195"/>
      <c r="J184" s="195"/>
    </row>
    <row r="185" spans="5:10" ht="12.75">
      <c r="E185" s="194"/>
      <c r="F185" s="244"/>
      <c r="G185" s="195"/>
      <c r="H185" s="195"/>
      <c r="I185" s="195"/>
      <c r="J185" s="195"/>
    </row>
    <row r="186" spans="5:10" ht="12.75">
      <c r="E186" s="194"/>
      <c r="F186" s="244"/>
      <c r="G186" s="195"/>
      <c r="H186" s="195"/>
      <c r="I186" s="195"/>
      <c r="J186" s="195"/>
    </row>
    <row r="187" spans="5:10" ht="12.75">
      <c r="E187" s="194"/>
      <c r="F187" s="244"/>
      <c r="G187" s="195"/>
      <c r="H187" s="195"/>
      <c r="I187" s="195"/>
      <c r="J187" s="195"/>
    </row>
    <row r="188" spans="5:10" ht="12.75">
      <c r="E188" s="194"/>
      <c r="F188" s="244"/>
      <c r="G188" s="195"/>
      <c r="H188" s="195"/>
      <c r="I188" s="195"/>
      <c r="J188" s="195"/>
    </row>
    <row r="189" spans="5:10" ht="12.75">
      <c r="E189" s="194"/>
      <c r="F189" s="244"/>
      <c r="G189" s="195"/>
      <c r="H189" s="195"/>
      <c r="I189" s="195"/>
      <c r="J189" s="195"/>
    </row>
    <row r="190" spans="5:10" ht="12.75"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1:10" ht="15">
      <c r="A193" s="191"/>
      <c r="B193" s="4"/>
      <c r="C193" s="192"/>
      <c r="D193" s="193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7"/>
      <c r="E194" s="194"/>
      <c r="F194" s="244"/>
      <c r="G194" s="195"/>
      <c r="H194" s="195"/>
      <c r="I194" s="195"/>
      <c r="J194" s="195"/>
    </row>
    <row r="195" spans="1:10" ht="13.5">
      <c r="A195" s="191"/>
      <c r="B195" s="4"/>
      <c r="C195" s="191"/>
      <c r="D195" s="191"/>
      <c r="E195" s="194"/>
      <c r="F195" s="244"/>
      <c r="G195" s="195"/>
      <c r="H195" s="195"/>
      <c r="I195" s="195"/>
      <c r="J195" s="195"/>
    </row>
    <row r="196" spans="1:10" ht="15">
      <c r="A196" s="237"/>
      <c r="B196" s="4"/>
      <c r="C196" s="237"/>
      <c r="D196" s="4"/>
      <c r="E196" s="194"/>
      <c r="F196" s="244"/>
      <c r="G196" s="195"/>
      <c r="H196" s="195"/>
      <c r="I196" s="195"/>
      <c r="J196" s="195"/>
    </row>
    <row r="197" spans="1:10" ht="15">
      <c r="A197" s="4"/>
      <c r="B197" s="260"/>
      <c r="C197" s="238"/>
      <c r="D197" s="237"/>
      <c r="E197" s="194"/>
      <c r="F197" s="244"/>
      <c r="G197" s="195"/>
      <c r="H197" s="195"/>
      <c r="I197" s="195"/>
      <c r="J197" s="195"/>
    </row>
    <row r="198" spans="1:10" ht="13.5">
      <c r="A198" s="201"/>
      <c r="B198" s="4"/>
      <c r="C198" s="4"/>
      <c r="D198" s="201"/>
      <c r="E198" s="194"/>
      <c r="F198" s="244"/>
      <c r="G198" s="195"/>
      <c r="H198" s="195"/>
      <c r="I198" s="195"/>
      <c r="J198" s="195"/>
    </row>
    <row r="199" spans="1:10" ht="15.75">
      <c r="A199" s="4"/>
      <c r="B199" s="251"/>
      <c r="C199" s="242"/>
      <c r="D199" s="243"/>
      <c r="E199" s="194"/>
      <c r="F199" s="244"/>
      <c r="G199" s="195"/>
      <c r="H199" s="195"/>
      <c r="I199" s="195"/>
      <c r="J199" s="195"/>
    </row>
    <row r="200" spans="1:10" ht="16.5">
      <c r="A200" s="205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5.75">
      <c r="A201" s="208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6.5">
      <c r="A204" s="202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5.75">
      <c r="A205" s="208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46"/>
      <c r="C209" s="242"/>
      <c r="D209" s="247"/>
      <c r="E209" s="194"/>
      <c r="F209" s="244"/>
      <c r="G209" s="195"/>
      <c r="H209" s="195"/>
      <c r="I209" s="195"/>
      <c r="J209" s="195"/>
    </row>
    <row r="210" spans="1:10" ht="15.75">
      <c r="A210" s="4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6.5">
      <c r="A211" s="205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5.75">
      <c r="A212" s="4"/>
      <c r="B212" s="251"/>
      <c r="C212" s="258"/>
      <c r="D212" s="243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6.5">
      <c r="A214" s="248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05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2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5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5.75">
      <c r="A221" s="4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6.5">
      <c r="A222" s="205"/>
      <c r="B222" s="246"/>
      <c r="C222" s="242"/>
      <c r="D222" s="247"/>
      <c r="E222" s="194"/>
      <c r="F222" s="244"/>
      <c r="G222" s="195"/>
      <c r="H222" s="195"/>
      <c r="I222" s="195"/>
      <c r="J222" s="195"/>
    </row>
    <row r="223" spans="1:5" ht="16.5">
      <c r="A223" s="205"/>
      <c r="B223" s="246"/>
      <c r="C223" s="242"/>
      <c r="D223" s="247"/>
      <c r="E223" s="194"/>
    </row>
    <row r="224" spans="1:4" ht="16.5">
      <c r="A224" s="205"/>
      <c r="B224" s="246"/>
      <c r="C224" s="242"/>
      <c r="D224" s="247"/>
    </row>
    <row r="225" spans="1:4" ht="16.5">
      <c r="A225" s="205"/>
      <c r="B225" s="251"/>
      <c r="C225" s="258"/>
      <c r="D225" s="243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2"/>
      <c r="B230" s="251"/>
      <c r="C230" s="258"/>
      <c r="D230" s="243"/>
    </row>
    <row r="231" spans="1:4" ht="16.5">
      <c r="A231" s="205"/>
      <c r="B231" s="251"/>
      <c r="C231" s="258"/>
      <c r="D231" s="243"/>
    </row>
    <row r="232" spans="1:4" ht="15.75">
      <c r="A232" s="4"/>
      <c r="B232" s="251"/>
      <c r="C232" s="258"/>
      <c r="D232" s="243"/>
    </row>
    <row r="233" spans="1:4" ht="15.75">
      <c r="A233" s="253"/>
      <c r="B233" s="251"/>
      <c r="C233" s="258"/>
      <c r="D233" s="243"/>
    </row>
    <row r="234" spans="1:4" ht="15.75">
      <c r="A234" s="254"/>
      <c r="B234" s="251"/>
      <c r="C234" s="258"/>
      <c r="D234" s="243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6.5">
      <c r="A239" s="4"/>
      <c r="B239" s="254"/>
      <c r="C239" s="203"/>
      <c r="D239" s="204"/>
    </row>
    <row r="240" spans="1:4" ht="16.5">
      <c r="A240" s="4"/>
      <c r="B240" s="196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256"/>
      <c r="C242" s="203"/>
      <c r="D242" s="204"/>
    </row>
    <row r="243" spans="1:4" ht="16.5">
      <c r="A243" s="4"/>
      <c r="B243" s="19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Antiqua,Regular"-23-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11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60" t="s">
        <v>134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0" t="str">
        <f>"JANUARY - "&amp;UPPER('Table 1'!M1)&amp;" "&amp;'Table 1'!N1&amp;" WITH THE CORRESPONDING PERIOD OF "&amp;'Table 1'!O1</f>
        <v>JANUARY - MAY  2020 WITH THE CORRESPONDING PERIOD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3.5">
      <c r="A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237"/>
      <c r="C4" s="237"/>
      <c r="E4" s="200"/>
      <c r="F4" s="200"/>
      <c r="G4" s="200"/>
      <c r="J4" s="190"/>
      <c r="K4" s="4"/>
      <c r="L4" s="4"/>
    </row>
    <row r="5" spans="2:12" ht="15">
      <c r="B5" s="199" t="s">
        <v>129</v>
      </c>
      <c r="C5" s="262" t="s">
        <v>130</v>
      </c>
      <c r="D5" s="198" t="s">
        <v>135</v>
      </c>
      <c r="E5" s="201"/>
      <c r="F5" s="4"/>
      <c r="G5" s="201"/>
      <c r="J5" s="4"/>
      <c r="K5" s="201"/>
      <c r="L5" s="4"/>
    </row>
    <row r="6" spans="1:12" ht="16.5">
      <c r="A6" s="201"/>
      <c r="B6" s="4"/>
      <c r="C6" s="4"/>
      <c r="D6" s="202">
        <f>'Table 1'!$N$1</f>
        <v>2020</v>
      </c>
      <c r="E6" s="202">
        <f>'Table 1'!$O$1</f>
        <v>2019</v>
      </c>
      <c r="F6" s="203"/>
      <c r="G6" s="204"/>
      <c r="H6" s="338" t="s">
        <v>182</v>
      </c>
      <c r="I6" s="338" t="s">
        <v>156</v>
      </c>
      <c r="J6" s="338" t="s">
        <v>183</v>
      </c>
      <c r="K6" s="338" t="s">
        <v>184</v>
      </c>
      <c r="L6" s="4"/>
    </row>
    <row r="7" spans="2:12" ht="16.5">
      <c r="B7" s="302" t="str">
        <f>H7</f>
        <v>048</v>
      </c>
      <c r="C7" s="303" t="str">
        <f>I7</f>
        <v>Cereal, Flour, Starch</v>
      </c>
      <c r="D7" s="304">
        <f>J7</f>
        <v>20675711</v>
      </c>
      <c r="E7" s="305">
        <f>K7</f>
        <v>22515631</v>
      </c>
      <c r="F7" s="203"/>
      <c r="G7" s="204"/>
      <c r="H7" s="339" t="s">
        <v>276</v>
      </c>
      <c r="I7" s="339" t="s">
        <v>277</v>
      </c>
      <c r="J7" s="340">
        <v>20675711</v>
      </c>
      <c r="K7" s="340">
        <v>22515631</v>
      </c>
      <c r="L7" s="4"/>
    </row>
    <row r="8" spans="1:12" ht="16.5">
      <c r="A8" s="205"/>
      <c r="B8" s="306" t="str">
        <f aca="true" t="shared" si="0" ref="B8:E16">H8</f>
        <v>098</v>
      </c>
      <c r="C8" s="307" t="str">
        <f t="shared" si="0"/>
        <v>Edible Products</v>
      </c>
      <c r="D8" s="204">
        <f t="shared" si="0"/>
        <v>36857863</v>
      </c>
      <c r="E8" s="308">
        <f t="shared" si="0"/>
        <v>36517162</v>
      </c>
      <c r="F8" s="203"/>
      <c r="G8" s="204"/>
      <c r="H8" s="339" t="s">
        <v>259</v>
      </c>
      <c r="I8" s="339" t="s">
        <v>260</v>
      </c>
      <c r="J8" s="340">
        <v>36857863</v>
      </c>
      <c r="K8" s="340">
        <v>36517162</v>
      </c>
      <c r="L8" s="4"/>
    </row>
    <row r="9" spans="1:12" ht="16.5">
      <c r="A9" s="208"/>
      <c r="B9" s="306" t="str">
        <f t="shared" si="0"/>
        <v>334</v>
      </c>
      <c r="C9" s="307" t="str">
        <f t="shared" si="0"/>
        <v>Petroleum Products Refined</v>
      </c>
      <c r="D9" s="204">
        <f t="shared" si="0"/>
        <v>242541047</v>
      </c>
      <c r="E9" s="308">
        <f t="shared" si="0"/>
        <v>298053981</v>
      </c>
      <c r="F9" s="203"/>
      <c r="G9" s="204"/>
      <c r="H9" s="339" t="s">
        <v>284</v>
      </c>
      <c r="I9" s="339" t="s">
        <v>285</v>
      </c>
      <c r="J9" s="340">
        <v>242541047</v>
      </c>
      <c r="K9" s="340">
        <v>298053981</v>
      </c>
      <c r="L9" s="4"/>
    </row>
    <row r="10" spans="1:12" ht="16.5">
      <c r="A10" s="208"/>
      <c r="B10" s="306" t="str">
        <f t="shared" si="0"/>
        <v>542</v>
      </c>
      <c r="C10" s="307" t="str">
        <f t="shared" si="0"/>
        <v>Medicaments Including Vet. Med.</v>
      </c>
      <c r="D10" s="204">
        <f t="shared" si="0"/>
        <v>37021869</v>
      </c>
      <c r="E10" s="308">
        <f t="shared" si="0"/>
        <v>35713388</v>
      </c>
      <c r="F10" s="203"/>
      <c r="G10" s="204"/>
      <c r="H10" s="339" t="s">
        <v>338</v>
      </c>
      <c r="I10" s="339" t="s">
        <v>339</v>
      </c>
      <c r="J10" s="340">
        <v>37021869</v>
      </c>
      <c r="K10" s="340">
        <v>35713388</v>
      </c>
      <c r="L10" s="4"/>
    </row>
    <row r="11" spans="1:12" ht="16.5">
      <c r="A11" s="208"/>
      <c r="B11" s="306" t="str">
        <f t="shared" si="0"/>
        <v>642</v>
      </c>
      <c r="C11" s="307" t="str">
        <f t="shared" si="0"/>
        <v>Articles Of Paper</v>
      </c>
      <c r="D11" s="204">
        <f t="shared" si="0"/>
        <v>27761695</v>
      </c>
      <c r="E11" s="308">
        <f t="shared" si="0"/>
        <v>24813005</v>
      </c>
      <c r="F11" s="209"/>
      <c r="G11" s="210"/>
      <c r="H11" s="339" t="s">
        <v>263</v>
      </c>
      <c r="I11" s="339" t="s">
        <v>264</v>
      </c>
      <c r="J11" s="340">
        <v>27761695</v>
      </c>
      <c r="K11" s="340">
        <v>24813005</v>
      </c>
      <c r="L11" s="4"/>
    </row>
    <row r="12" spans="1:12" ht="16.5">
      <c r="A12" s="202" t="s">
        <v>136</v>
      </c>
      <c r="B12" s="306" t="str">
        <f t="shared" si="0"/>
        <v>716</v>
      </c>
      <c r="C12" s="307" t="str">
        <f t="shared" si="0"/>
        <v>Rotating Electric Plant</v>
      </c>
      <c r="D12" s="204">
        <f t="shared" si="0"/>
        <v>17702383</v>
      </c>
      <c r="E12" s="308">
        <f t="shared" si="0"/>
        <v>3659965</v>
      </c>
      <c r="F12" s="209"/>
      <c r="G12" s="210"/>
      <c r="H12" s="339" t="s">
        <v>315</v>
      </c>
      <c r="I12" s="339" t="s">
        <v>316</v>
      </c>
      <c r="J12" s="340">
        <v>17702383</v>
      </c>
      <c r="K12" s="340">
        <v>3659965</v>
      </c>
      <c r="L12" s="4"/>
    </row>
    <row r="13" spans="1:12" ht="16.5">
      <c r="A13" s="208"/>
      <c r="B13" s="306" t="str">
        <f t="shared" si="0"/>
        <v>752</v>
      </c>
      <c r="C13" s="307" t="str">
        <f t="shared" si="0"/>
        <v>Data Processing Machines</v>
      </c>
      <c r="D13" s="204">
        <f t="shared" si="0"/>
        <v>20067577</v>
      </c>
      <c r="E13" s="308">
        <f t="shared" si="0"/>
        <v>14940783</v>
      </c>
      <c r="F13" s="209"/>
      <c r="G13" s="210"/>
      <c r="H13" s="339" t="s">
        <v>265</v>
      </c>
      <c r="I13" s="339" t="s">
        <v>266</v>
      </c>
      <c r="J13" s="340">
        <v>20067577</v>
      </c>
      <c r="K13" s="340">
        <v>14940783</v>
      </c>
      <c r="L13" s="4"/>
    </row>
    <row r="14" spans="1:12" ht="16.5">
      <c r="A14" s="208"/>
      <c r="B14" s="306" t="str">
        <f t="shared" si="0"/>
        <v>781</v>
      </c>
      <c r="C14" s="307" t="str">
        <f t="shared" si="0"/>
        <v>Motor Cars</v>
      </c>
      <c r="D14" s="204">
        <f t="shared" si="0"/>
        <v>37420630</v>
      </c>
      <c r="E14" s="308">
        <f t="shared" si="0"/>
        <v>35512970</v>
      </c>
      <c r="F14" s="209"/>
      <c r="G14" s="210"/>
      <c r="H14" s="339" t="s">
        <v>305</v>
      </c>
      <c r="I14" s="339" t="s">
        <v>306</v>
      </c>
      <c r="J14" s="340">
        <v>37420630</v>
      </c>
      <c r="K14" s="340">
        <v>35512970</v>
      </c>
      <c r="L14" s="4"/>
    </row>
    <row r="15" spans="1:12" ht="16.5">
      <c r="A15" s="208"/>
      <c r="B15" s="306" t="str">
        <f t="shared" si="0"/>
        <v>782</v>
      </c>
      <c r="C15" s="307" t="str">
        <f t="shared" si="0"/>
        <v>Goods And Special Purpose M.V.</v>
      </c>
      <c r="D15" s="204">
        <f t="shared" si="0"/>
        <v>20482170</v>
      </c>
      <c r="E15" s="308">
        <f t="shared" si="0"/>
        <v>25270538</v>
      </c>
      <c r="F15" s="209"/>
      <c r="G15" s="210"/>
      <c r="H15" s="339" t="s">
        <v>307</v>
      </c>
      <c r="I15" s="339" t="s">
        <v>308</v>
      </c>
      <c r="J15" s="340">
        <v>20482170</v>
      </c>
      <c r="K15" s="340">
        <v>25270538</v>
      </c>
      <c r="L15" s="4"/>
    </row>
    <row r="16" spans="1:12" ht="16.5">
      <c r="A16" s="208"/>
      <c r="B16" s="306" t="str">
        <f t="shared" si="0"/>
        <v>893</v>
      </c>
      <c r="C16" s="307" t="str">
        <f t="shared" si="0"/>
        <v>Articles Of Plastic</v>
      </c>
      <c r="D16" s="204">
        <f t="shared" si="0"/>
        <v>23606012</v>
      </c>
      <c r="E16" s="308">
        <f t="shared" si="0"/>
        <v>24056671</v>
      </c>
      <c r="F16" s="209"/>
      <c r="G16" s="210"/>
      <c r="H16" s="339" t="s">
        <v>272</v>
      </c>
      <c r="I16" s="339" t="s">
        <v>273</v>
      </c>
      <c r="J16" s="340">
        <v>23606012</v>
      </c>
      <c r="K16" s="340">
        <v>24056671</v>
      </c>
      <c r="L16" s="4"/>
    </row>
    <row r="17" spans="1:12" ht="16.5">
      <c r="A17" s="208"/>
      <c r="B17" s="309"/>
      <c r="C17" s="307"/>
      <c r="D17" s="307"/>
      <c r="E17" s="310"/>
      <c r="F17" s="217"/>
      <c r="G17" s="204"/>
      <c r="J17" s="209"/>
      <c r="K17" s="210"/>
      <c r="L17" s="4"/>
    </row>
    <row r="18" spans="1:12" ht="16.5">
      <c r="A18" s="4"/>
      <c r="B18" s="309"/>
      <c r="C18" s="307"/>
      <c r="D18" s="307"/>
      <c r="E18" s="310"/>
      <c r="F18" s="4"/>
      <c r="G18" s="4"/>
      <c r="J18" s="4"/>
      <c r="K18" s="4"/>
      <c r="L18" s="4"/>
    </row>
    <row r="19" spans="1:12" ht="16.5">
      <c r="A19" s="205"/>
      <c r="B19" s="309"/>
      <c r="C19" s="307"/>
      <c r="D19" s="307"/>
      <c r="E19" s="310"/>
      <c r="F19" s="4"/>
      <c r="G19" s="4"/>
      <c r="H19" s="338" t="s">
        <v>182</v>
      </c>
      <c r="I19" s="338" t="s">
        <v>156</v>
      </c>
      <c r="J19" s="338" t="s">
        <v>183</v>
      </c>
      <c r="K19" s="338" t="s">
        <v>184</v>
      </c>
      <c r="L19" s="4"/>
    </row>
    <row r="20" spans="2:12" ht="16.5" customHeight="1">
      <c r="B20" s="306" t="str">
        <f aca="true" t="shared" si="1" ref="B20:E29">H20</f>
        <v>048</v>
      </c>
      <c r="C20" s="307" t="str">
        <f t="shared" si="1"/>
        <v>Cereal, Flour, Starch</v>
      </c>
      <c r="D20" s="204">
        <f t="shared" si="1"/>
        <v>9450264</v>
      </c>
      <c r="E20" s="308">
        <f t="shared" si="1"/>
        <v>7933860</v>
      </c>
      <c r="F20" s="4"/>
      <c r="G20" s="4"/>
      <c r="H20" s="339" t="s">
        <v>276</v>
      </c>
      <c r="I20" s="339" t="s">
        <v>277</v>
      </c>
      <c r="J20" s="340">
        <v>9450264</v>
      </c>
      <c r="K20" s="340">
        <v>7933860</v>
      </c>
      <c r="L20" s="4"/>
    </row>
    <row r="21" spans="2:12" ht="16.5" customHeight="1">
      <c r="B21" s="306" t="str">
        <f t="shared" si="1"/>
        <v>091</v>
      </c>
      <c r="C21" s="307" t="str">
        <f t="shared" si="1"/>
        <v>Margarine And Shortening</v>
      </c>
      <c r="D21" s="204">
        <f t="shared" si="1"/>
        <v>7840882</v>
      </c>
      <c r="E21" s="308">
        <f t="shared" si="1"/>
        <v>7999846</v>
      </c>
      <c r="F21" s="4"/>
      <c r="G21" s="4"/>
      <c r="H21" s="339" t="s">
        <v>95</v>
      </c>
      <c r="I21" s="339" t="s">
        <v>331</v>
      </c>
      <c r="J21" s="340">
        <v>7840882</v>
      </c>
      <c r="K21" s="340">
        <v>7999846</v>
      </c>
      <c r="L21" s="4"/>
    </row>
    <row r="22" spans="1:12" ht="16.5">
      <c r="A22" s="248"/>
      <c r="B22" s="306" t="str">
        <f t="shared" si="1"/>
        <v>112</v>
      </c>
      <c r="C22" s="307" t="str">
        <f t="shared" si="1"/>
        <v>Alcoholic Beverages</v>
      </c>
      <c r="D22" s="204">
        <f t="shared" si="1"/>
        <v>31039926</v>
      </c>
      <c r="E22" s="308">
        <f t="shared" si="1"/>
        <v>38443389</v>
      </c>
      <c r="F22" s="4"/>
      <c r="G22" s="4"/>
      <c r="H22" s="339" t="s">
        <v>282</v>
      </c>
      <c r="I22" s="339" t="s">
        <v>283</v>
      </c>
      <c r="J22" s="340">
        <v>31039926</v>
      </c>
      <c r="K22" s="340">
        <v>38443389</v>
      </c>
      <c r="L22" s="4"/>
    </row>
    <row r="23" spans="1:12" ht="16.5">
      <c r="A23" s="205"/>
      <c r="B23" s="306" t="str">
        <f t="shared" si="1"/>
        <v>333</v>
      </c>
      <c r="C23" s="307" t="str">
        <f t="shared" si="1"/>
        <v>Petroleum Crude</v>
      </c>
      <c r="D23" s="204">
        <f t="shared" si="1"/>
        <v>7463985</v>
      </c>
      <c r="E23" s="308">
        <f t="shared" si="1"/>
        <v>10861615</v>
      </c>
      <c r="F23" s="4"/>
      <c r="G23" s="4"/>
      <c r="H23" s="339" t="s">
        <v>466</v>
      </c>
      <c r="I23" s="339" t="s">
        <v>467</v>
      </c>
      <c r="J23" s="340">
        <v>7463985</v>
      </c>
      <c r="K23" s="340">
        <v>10861615</v>
      </c>
      <c r="L23" s="4"/>
    </row>
    <row r="24" spans="1:12" ht="16.5">
      <c r="A24" s="202" t="s">
        <v>137</v>
      </c>
      <c r="B24" s="306" t="str">
        <f t="shared" si="1"/>
        <v>542</v>
      </c>
      <c r="C24" s="307" t="str">
        <f t="shared" si="1"/>
        <v>Medicaments Including Vet. Med.</v>
      </c>
      <c r="D24" s="204">
        <f t="shared" si="1"/>
        <v>9524454</v>
      </c>
      <c r="E24" s="308">
        <f t="shared" si="1"/>
        <v>15341757</v>
      </c>
      <c r="F24" s="4"/>
      <c r="G24" s="4"/>
      <c r="H24" s="339" t="s">
        <v>338</v>
      </c>
      <c r="I24" s="339" t="s">
        <v>339</v>
      </c>
      <c r="J24" s="340">
        <v>9524454</v>
      </c>
      <c r="K24" s="340">
        <v>15341757</v>
      </c>
      <c r="L24" s="4"/>
    </row>
    <row r="25" spans="1:12" ht="16.5">
      <c r="A25" s="202" t="s">
        <v>138</v>
      </c>
      <c r="B25" s="306" t="str">
        <f t="shared" si="1"/>
        <v>591</v>
      </c>
      <c r="C25" s="307" t="str">
        <f t="shared" si="1"/>
        <v>Disinfectants,Insecticides</v>
      </c>
      <c r="D25" s="204">
        <f t="shared" si="1"/>
        <v>11113924</v>
      </c>
      <c r="E25" s="308">
        <f t="shared" si="1"/>
        <v>6508145</v>
      </c>
      <c r="F25" s="4"/>
      <c r="G25" s="4"/>
      <c r="H25" s="339" t="s">
        <v>105</v>
      </c>
      <c r="I25" s="339" t="s">
        <v>296</v>
      </c>
      <c r="J25" s="340">
        <v>11113924</v>
      </c>
      <c r="K25" s="340">
        <v>6508145</v>
      </c>
      <c r="L25" s="4"/>
    </row>
    <row r="26" spans="1:12" ht="16.5">
      <c r="A26" s="205"/>
      <c r="B26" s="306" t="str">
        <f t="shared" si="1"/>
        <v>661</v>
      </c>
      <c r="C26" s="307" t="str">
        <f t="shared" si="1"/>
        <v>Lime, Cement</v>
      </c>
      <c r="D26" s="204">
        <f t="shared" si="1"/>
        <v>15262608</v>
      </c>
      <c r="E26" s="308">
        <f t="shared" si="1"/>
        <v>24360346</v>
      </c>
      <c r="F26" s="4"/>
      <c r="G26" s="4"/>
      <c r="H26" s="339" t="s">
        <v>332</v>
      </c>
      <c r="I26" s="339" t="s">
        <v>333</v>
      </c>
      <c r="J26" s="340">
        <v>15262608</v>
      </c>
      <c r="K26" s="340">
        <v>24360346</v>
      </c>
      <c r="L26" s="4"/>
    </row>
    <row r="27" spans="1:12" ht="16.5">
      <c r="A27" s="205"/>
      <c r="B27" s="306" t="str">
        <f t="shared" si="1"/>
        <v>692</v>
      </c>
      <c r="C27" s="307" t="str">
        <f t="shared" si="1"/>
        <v>Metal Containers</v>
      </c>
      <c r="D27" s="204">
        <f t="shared" si="1"/>
        <v>5512614</v>
      </c>
      <c r="E27" s="308">
        <f t="shared" si="1"/>
        <v>5724260</v>
      </c>
      <c r="F27" s="4"/>
      <c r="G27" s="201"/>
      <c r="H27" s="339" t="s">
        <v>340</v>
      </c>
      <c r="I27" s="339" t="s">
        <v>341</v>
      </c>
      <c r="J27" s="340">
        <v>5512614</v>
      </c>
      <c r="K27" s="340">
        <v>5724260</v>
      </c>
      <c r="L27" s="4"/>
    </row>
    <row r="28" spans="1:12" ht="16.5">
      <c r="A28" s="205"/>
      <c r="B28" s="306" t="str">
        <f t="shared" si="1"/>
        <v>793</v>
      </c>
      <c r="C28" s="307" t="str">
        <f t="shared" si="1"/>
        <v>Ships And Boats</v>
      </c>
      <c r="D28" s="204">
        <f t="shared" si="1"/>
        <v>5238620</v>
      </c>
      <c r="E28" s="308">
        <f t="shared" si="1"/>
        <v>4051570</v>
      </c>
      <c r="F28" s="217"/>
      <c r="G28" s="204"/>
      <c r="H28" s="339" t="s">
        <v>430</v>
      </c>
      <c r="I28" s="339" t="s">
        <v>431</v>
      </c>
      <c r="J28" s="340">
        <v>5238620</v>
      </c>
      <c r="K28" s="340">
        <v>4051570</v>
      </c>
      <c r="L28" s="4"/>
    </row>
    <row r="29" spans="2:12" ht="16.5">
      <c r="B29" s="306" t="str">
        <f t="shared" si="1"/>
        <v>892</v>
      </c>
      <c r="C29" s="307" t="str">
        <f t="shared" si="1"/>
        <v>Printed Matter</v>
      </c>
      <c r="D29" s="204">
        <f t="shared" si="1"/>
        <v>9816959</v>
      </c>
      <c r="E29" s="308">
        <f t="shared" si="1"/>
        <v>10517105</v>
      </c>
      <c r="F29" s="203"/>
      <c r="G29" s="204"/>
      <c r="H29" s="339" t="s">
        <v>334</v>
      </c>
      <c r="I29" s="339" t="s">
        <v>335</v>
      </c>
      <c r="J29" s="340">
        <v>9816959</v>
      </c>
      <c r="K29" s="340">
        <v>10517105</v>
      </c>
      <c r="L29" s="4"/>
    </row>
    <row r="30" spans="1:12" ht="16.5">
      <c r="A30" s="205"/>
      <c r="B30" s="309"/>
      <c r="C30" s="311"/>
      <c r="D30" s="311"/>
      <c r="E30" s="312"/>
      <c r="F30" s="209"/>
      <c r="G30" s="221"/>
      <c r="H30" s="203"/>
      <c r="I30" s="204"/>
      <c r="J30" s="203"/>
      <c r="K30" s="204"/>
      <c r="L30" s="4"/>
    </row>
    <row r="31" spans="1:12" ht="16.5">
      <c r="A31" s="205"/>
      <c r="B31" s="309"/>
      <c r="C31" s="307"/>
      <c r="D31" s="307"/>
      <c r="E31" s="313"/>
      <c r="F31" s="209"/>
      <c r="G31" s="221"/>
      <c r="H31" s="203"/>
      <c r="I31" s="204"/>
      <c r="J31" s="203"/>
      <c r="K31" s="204"/>
      <c r="L31" s="4"/>
    </row>
    <row r="32" spans="1:12" ht="16.5">
      <c r="A32" s="205"/>
      <c r="B32" s="309"/>
      <c r="C32" s="307"/>
      <c r="D32" s="307"/>
      <c r="E32" s="313"/>
      <c r="F32" s="209"/>
      <c r="G32" s="221"/>
      <c r="H32" s="338" t="s">
        <v>182</v>
      </c>
      <c r="I32" s="338" t="s">
        <v>156</v>
      </c>
      <c r="J32" s="338" t="s">
        <v>183</v>
      </c>
      <c r="K32" s="338" t="s">
        <v>184</v>
      </c>
      <c r="L32" s="4"/>
    </row>
    <row r="33" spans="1:12" ht="16.5">
      <c r="A33" s="205"/>
      <c r="B33" s="306" t="str">
        <f aca="true" t="shared" si="2" ref="B33:E42">H33</f>
        <v>098</v>
      </c>
      <c r="C33" s="307" t="str">
        <f t="shared" si="2"/>
        <v>Edible Products</v>
      </c>
      <c r="D33" s="204">
        <f t="shared" si="2"/>
        <v>1329438</v>
      </c>
      <c r="E33" s="308">
        <f t="shared" si="2"/>
        <v>178384</v>
      </c>
      <c r="F33" s="209"/>
      <c r="G33" s="221"/>
      <c r="H33" s="339" t="s">
        <v>259</v>
      </c>
      <c r="I33" s="339" t="s">
        <v>260</v>
      </c>
      <c r="J33" s="340">
        <v>1329438</v>
      </c>
      <c r="K33" s="340">
        <v>178384</v>
      </c>
      <c r="L33" s="4"/>
    </row>
    <row r="34" spans="1:12" ht="16.5">
      <c r="A34" s="205"/>
      <c r="B34" s="306" t="str">
        <f t="shared" si="2"/>
        <v>112</v>
      </c>
      <c r="C34" s="307" t="str">
        <f t="shared" si="2"/>
        <v>Alcoholic Beverages</v>
      </c>
      <c r="D34" s="204">
        <f t="shared" si="2"/>
        <v>858899</v>
      </c>
      <c r="E34" s="308">
        <f t="shared" si="2"/>
        <v>7741682</v>
      </c>
      <c r="F34" s="209"/>
      <c r="G34" s="221"/>
      <c r="H34" s="339" t="s">
        <v>282</v>
      </c>
      <c r="I34" s="339" t="s">
        <v>283</v>
      </c>
      <c r="J34" s="340">
        <v>858899</v>
      </c>
      <c r="K34" s="340">
        <v>7741682</v>
      </c>
      <c r="L34" s="4"/>
    </row>
    <row r="35" spans="1:12" ht="16.5">
      <c r="A35" s="205"/>
      <c r="B35" s="306" t="str">
        <f t="shared" si="2"/>
        <v>334</v>
      </c>
      <c r="C35" s="307" t="str">
        <f t="shared" si="2"/>
        <v>Petroleum Products Refined</v>
      </c>
      <c r="D35" s="204">
        <f t="shared" si="2"/>
        <v>107482655</v>
      </c>
      <c r="E35" s="308">
        <f t="shared" si="2"/>
        <v>105561118</v>
      </c>
      <c r="F35" s="209"/>
      <c r="G35" s="221"/>
      <c r="H35" s="339" t="s">
        <v>284</v>
      </c>
      <c r="I35" s="339" t="s">
        <v>285</v>
      </c>
      <c r="J35" s="340">
        <v>107482655</v>
      </c>
      <c r="K35" s="340">
        <v>105561118</v>
      </c>
      <c r="L35" s="4"/>
    </row>
    <row r="36" spans="1:12" ht="16.5">
      <c r="A36" s="205"/>
      <c r="B36" s="306" t="str">
        <f t="shared" si="2"/>
        <v>541</v>
      </c>
      <c r="C36" s="307" t="str">
        <f t="shared" si="2"/>
        <v>Medicinal Pharmacy Products</v>
      </c>
      <c r="D36" s="204">
        <f t="shared" si="2"/>
        <v>685400</v>
      </c>
      <c r="E36" s="308">
        <f t="shared" si="2"/>
        <v>1051315</v>
      </c>
      <c r="F36" s="209"/>
      <c r="G36" s="221"/>
      <c r="H36" s="339" t="s">
        <v>350</v>
      </c>
      <c r="I36" s="339" t="s">
        <v>351</v>
      </c>
      <c r="J36" s="340">
        <v>685400</v>
      </c>
      <c r="K36" s="340">
        <v>1051315</v>
      </c>
      <c r="L36" s="4"/>
    </row>
    <row r="37" spans="1:12" ht="16.5">
      <c r="A37" s="205"/>
      <c r="B37" s="306" t="str">
        <f t="shared" si="2"/>
        <v>542</v>
      </c>
      <c r="C37" s="307" t="str">
        <f t="shared" si="2"/>
        <v>Medicaments Including Vet. Med.</v>
      </c>
      <c r="D37" s="204">
        <f t="shared" si="2"/>
        <v>9164941</v>
      </c>
      <c r="E37" s="308">
        <f t="shared" si="2"/>
        <v>8797327</v>
      </c>
      <c r="F37" s="209"/>
      <c r="G37" s="221"/>
      <c r="H37" s="339" t="s">
        <v>338</v>
      </c>
      <c r="I37" s="339" t="s">
        <v>339</v>
      </c>
      <c r="J37" s="340">
        <v>9164941</v>
      </c>
      <c r="K37" s="340">
        <v>8797327</v>
      </c>
      <c r="L37" s="4"/>
    </row>
    <row r="38" spans="1:12" ht="16.5">
      <c r="A38" s="202" t="s">
        <v>139</v>
      </c>
      <c r="B38" s="306" t="str">
        <f t="shared" si="2"/>
        <v>554</v>
      </c>
      <c r="C38" s="307" t="str">
        <f t="shared" si="2"/>
        <v>Soaps, Cleaning Prep.</v>
      </c>
      <c r="D38" s="204">
        <f t="shared" si="2"/>
        <v>1156307</v>
      </c>
      <c r="E38" s="308">
        <f t="shared" si="2"/>
        <v>262837</v>
      </c>
      <c r="F38" s="209"/>
      <c r="G38" s="221"/>
      <c r="H38" s="339" t="s">
        <v>103</v>
      </c>
      <c r="I38" s="339" t="s">
        <v>286</v>
      </c>
      <c r="J38" s="340">
        <v>1156307</v>
      </c>
      <c r="K38" s="340">
        <v>262837</v>
      </c>
      <c r="L38" s="4"/>
    </row>
    <row r="39" spans="1:12" ht="16.5">
      <c r="A39" s="205"/>
      <c r="B39" s="306" t="str">
        <f t="shared" si="2"/>
        <v>848</v>
      </c>
      <c r="C39" s="307" t="str">
        <f t="shared" si="2"/>
        <v>Headgear-Non Textile Clothing</v>
      </c>
      <c r="D39" s="204">
        <f t="shared" si="2"/>
        <v>896664</v>
      </c>
      <c r="E39" s="308">
        <f t="shared" si="2"/>
        <v>1089247</v>
      </c>
      <c r="F39" s="203"/>
      <c r="G39" s="204"/>
      <c r="H39" s="339" t="s">
        <v>360</v>
      </c>
      <c r="I39" s="339" t="s">
        <v>361</v>
      </c>
      <c r="J39" s="340">
        <v>896664</v>
      </c>
      <c r="K39" s="340">
        <v>1089247</v>
      </c>
      <c r="L39" s="4"/>
    </row>
    <row r="40" spans="2:12" ht="16.5">
      <c r="B40" s="306" t="str">
        <f t="shared" si="2"/>
        <v>874</v>
      </c>
      <c r="C40" s="307" t="str">
        <f t="shared" si="2"/>
        <v>Measuring Checking Instruments</v>
      </c>
      <c r="D40" s="204">
        <f t="shared" si="2"/>
        <v>1681704</v>
      </c>
      <c r="E40" s="308">
        <f t="shared" si="2"/>
        <v>593837</v>
      </c>
      <c r="F40" s="203"/>
      <c r="G40" s="204"/>
      <c r="H40" s="339" t="s">
        <v>270</v>
      </c>
      <c r="I40" s="339" t="s">
        <v>271</v>
      </c>
      <c r="J40" s="340">
        <v>1681704</v>
      </c>
      <c r="K40" s="340">
        <v>593837</v>
      </c>
      <c r="L40" s="4"/>
    </row>
    <row r="41" spans="1:12" ht="16.5">
      <c r="A41" s="253"/>
      <c r="B41" s="306" t="str">
        <f t="shared" si="2"/>
        <v>885</v>
      </c>
      <c r="C41" s="307" t="str">
        <f t="shared" si="2"/>
        <v>Watches And Clocks</v>
      </c>
      <c r="D41" s="204">
        <f t="shared" si="2"/>
        <v>699397</v>
      </c>
      <c r="E41" s="308">
        <f t="shared" si="2"/>
        <v>18235394</v>
      </c>
      <c r="F41" s="203"/>
      <c r="G41" s="204"/>
      <c r="H41" s="339" t="s">
        <v>370</v>
      </c>
      <c r="I41" s="339" t="s">
        <v>371</v>
      </c>
      <c r="J41" s="340">
        <v>699397</v>
      </c>
      <c r="K41" s="340">
        <v>18235394</v>
      </c>
      <c r="L41" s="4"/>
    </row>
    <row r="42" spans="1:12" ht="16.5">
      <c r="A42" s="254"/>
      <c r="B42" s="314" t="str">
        <f t="shared" si="2"/>
        <v>897</v>
      </c>
      <c r="C42" s="315" t="str">
        <f t="shared" si="2"/>
        <v>Jewellery</v>
      </c>
      <c r="D42" s="316">
        <f t="shared" si="2"/>
        <v>1237735</v>
      </c>
      <c r="E42" s="317">
        <f t="shared" si="2"/>
        <v>14610450</v>
      </c>
      <c r="F42" s="203"/>
      <c r="G42" s="204"/>
      <c r="H42" s="339" t="s">
        <v>374</v>
      </c>
      <c r="I42" s="339" t="s">
        <v>375</v>
      </c>
      <c r="J42" s="340">
        <v>1237735</v>
      </c>
      <c r="K42" s="340">
        <v>14610450</v>
      </c>
      <c r="L42" s="4"/>
    </row>
    <row r="43" spans="1:10" ht="16.5">
      <c r="A43" s="205"/>
      <c r="B43" s="271"/>
      <c r="C43" s="242"/>
      <c r="D43" s="272"/>
      <c r="E43" s="210"/>
      <c r="F43" s="203"/>
      <c r="G43" s="204"/>
      <c r="H43" s="226"/>
      <c r="I43" s="227"/>
      <c r="J43" s="227"/>
    </row>
    <row r="44" spans="1:10" ht="16.5">
      <c r="A44" s="254"/>
      <c r="B44" s="271"/>
      <c r="C44" s="242"/>
      <c r="D44" s="272"/>
      <c r="E44" s="210"/>
      <c r="F44" s="203"/>
      <c r="G44" s="204"/>
      <c r="H44" s="194"/>
      <c r="I44" s="195"/>
      <c r="J44" s="195"/>
    </row>
    <row r="45" spans="1:10" ht="16.5">
      <c r="A45" s="254"/>
      <c r="B45" s="271"/>
      <c r="C45" s="242"/>
      <c r="D45" s="272"/>
      <c r="E45" s="210"/>
      <c r="F45" s="203"/>
      <c r="G45" s="204"/>
      <c r="H45" s="194"/>
      <c r="I45" s="195"/>
      <c r="J45" s="195"/>
    </row>
    <row r="46" spans="1:10" ht="16.5">
      <c r="A46" s="254"/>
      <c r="B46" s="271"/>
      <c r="C46" s="242"/>
      <c r="D46" s="272"/>
      <c r="E46" s="210"/>
      <c r="F46" s="209"/>
      <c r="G46" s="221"/>
      <c r="H46" s="194"/>
      <c r="I46" s="195"/>
      <c r="J46" s="195"/>
    </row>
    <row r="47" spans="1:10" ht="16.5">
      <c r="A47" s="254"/>
      <c r="B47" s="271"/>
      <c r="C47" s="242"/>
      <c r="D47" s="272"/>
      <c r="E47" s="210"/>
      <c r="F47" s="228"/>
      <c r="G47" s="227"/>
      <c r="H47" s="195"/>
      <c r="I47" s="195"/>
      <c r="J47" s="195"/>
    </row>
    <row r="48" spans="1:10" ht="16.5">
      <c r="A48" s="254"/>
      <c r="B48" s="271"/>
      <c r="C48" s="242"/>
      <c r="D48" s="272"/>
      <c r="E48" s="210"/>
      <c r="F48" s="229"/>
      <c r="G48" s="195"/>
      <c r="H48" s="195"/>
      <c r="I48" s="195"/>
      <c r="J48" s="195"/>
    </row>
    <row r="49" spans="1:10" ht="16.5">
      <c r="A49" s="254"/>
      <c r="B49" s="236"/>
      <c r="C49" s="273"/>
      <c r="D49" s="273"/>
      <c r="E49" s="274"/>
      <c r="F49" s="244"/>
      <c r="G49" s="233"/>
      <c r="H49" s="195"/>
      <c r="I49" s="195"/>
      <c r="J49" s="195"/>
    </row>
    <row r="50" spans="1:10" ht="16.5">
      <c r="A50" s="4"/>
      <c r="B50" s="271"/>
      <c r="C50" s="242"/>
      <c r="D50" s="272"/>
      <c r="E50" s="210"/>
      <c r="F50" s="217"/>
      <c r="G50" s="204"/>
      <c r="H50" s="194"/>
      <c r="I50" s="195"/>
      <c r="J50" s="195"/>
    </row>
    <row r="51" spans="1:10" ht="16.5">
      <c r="A51" s="254"/>
      <c r="B51" s="271"/>
      <c r="C51" s="242"/>
      <c r="D51" s="272"/>
      <c r="E51" s="210"/>
      <c r="F51" s="217"/>
      <c r="G51" s="204"/>
      <c r="H51" s="194"/>
      <c r="I51" s="195"/>
      <c r="J51" s="195"/>
    </row>
    <row r="52" spans="1:10" ht="16.5">
      <c r="A52" s="196"/>
      <c r="B52" s="271"/>
      <c r="C52" s="242"/>
      <c r="D52" s="272"/>
      <c r="E52" s="210"/>
      <c r="F52" s="217"/>
      <c r="G52" s="204"/>
      <c r="H52" s="194"/>
      <c r="I52" s="195"/>
      <c r="J52" s="195"/>
    </row>
    <row r="53" spans="1:10" ht="16.5">
      <c r="A53" s="196"/>
      <c r="B53" s="271"/>
      <c r="C53" s="242"/>
      <c r="D53" s="272"/>
      <c r="E53" s="210"/>
      <c r="F53" s="217"/>
      <c r="G53" s="204"/>
      <c r="H53" s="194"/>
      <c r="I53" s="195"/>
      <c r="J53" s="195"/>
    </row>
    <row r="54" spans="1:10" ht="16.5">
      <c r="A54" s="256"/>
      <c r="B54" s="271"/>
      <c r="C54" s="242"/>
      <c r="D54" s="272"/>
      <c r="E54" s="210"/>
      <c r="F54" s="217"/>
      <c r="G54" s="204"/>
      <c r="H54" s="194"/>
      <c r="I54" s="195"/>
      <c r="J54" s="195"/>
    </row>
    <row r="55" spans="1:10" ht="16.5">
      <c r="A55" s="196"/>
      <c r="B55" s="271"/>
      <c r="C55" s="242"/>
      <c r="D55" s="272"/>
      <c r="E55" s="210"/>
      <c r="F55" s="217"/>
      <c r="G55" s="204"/>
      <c r="H55" s="194"/>
      <c r="I55" s="195"/>
      <c r="J55" s="195"/>
    </row>
    <row r="56" spans="1:10" ht="16.5">
      <c r="A56" s="196"/>
      <c r="B56" s="271"/>
      <c r="C56" s="242"/>
      <c r="D56" s="272"/>
      <c r="E56" s="210"/>
      <c r="F56" s="217"/>
      <c r="G56" s="204"/>
      <c r="H56" s="194"/>
      <c r="I56" s="195"/>
      <c r="J56" s="195"/>
    </row>
    <row r="57" spans="1:10" ht="16.5">
      <c r="A57" s="196"/>
      <c r="B57" s="271"/>
      <c r="C57" s="242"/>
      <c r="D57" s="272"/>
      <c r="E57" s="210"/>
      <c r="F57" s="217"/>
      <c r="G57" s="204"/>
      <c r="H57" s="194"/>
      <c r="I57" s="195"/>
      <c r="J57" s="195"/>
    </row>
    <row r="58" spans="1:10" ht="16.5">
      <c r="A58" s="196"/>
      <c r="B58" s="271"/>
      <c r="C58" s="242"/>
      <c r="D58" s="272"/>
      <c r="E58" s="210"/>
      <c r="F58" s="217"/>
      <c r="G58" s="204"/>
      <c r="H58" s="194"/>
      <c r="I58" s="195"/>
      <c r="J58" s="195"/>
    </row>
    <row r="59" spans="1:10" ht="16.5">
      <c r="A59" s="196"/>
      <c r="B59" s="271"/>
      <c r="C59" s="242"/>
      <c r="D59" s="272"/>
      <c r="E59" s="210"/>
      <c r="F59" s="217"/>
      <c r="G59" s="204"/>
      <c r="H59" s="194"/>
      <c r="I59" s="195"/>
      <c r="J59" s="195"/>
    </row>
    <row r="60" spans="1:10" ht="16.5">
      <c r="A60" s="196"/>
      <c r="B60" s="236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190"/>
      <c r="B61" s="236"/>
      <c r="C61" s="190"/>
      <c r="D61" s="190"/>
      <c r="E61" s="194"/>
      <c r="F61" s="235"/>
      <c r="G61" s="190"/>
      <c r="H61" s="194"/>
      <c r="I61" s="195"/>
      <c r="J61" s="195"/>
    </row>
    <row r="62" spans="1:10" ht="16.5">
      <c r="A62" s="190"/>
      <c r="B62" s="236"/>
      <c r="C62" s="190"/>
      <c r="D62" s="190"/>
      <c r="E62" s="194"/>
      <c r="F62" s="235"/>
      <c r="G62" s="190"/>
      <c r="H62" s="194"/>
      <c r="I62" s="195"/>
      <c r="J62" s="195"/>
    </row>
    <row r="63" spans="1:10" ht="16.5">
      <c r="A63" s="190"/>
      <c r="B63" s="236"/>
      <c r="C63" s="190"/>
      <c r="D63" s="190"/>
      <c r="E63" s="194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5:10" ht="12.75">
      <c r="E191" s="194"/>
      <c r="F191" s="244"/>
      <c r="G191" s="195"/>
      <c r="H191" s="195"/>
      <c r="I191" s="195"/>
      <c r="J191" s="195"/>
    </row>
    <row r="192" spans="5:10" ht="12.75">
      <c r="E192" s="194"/>
      <c r="F192" s="244"/>
      <c r="G192" s="195"/>
      <c r="H192" s="195"/>
      <c r="I192" s="195"/>
      <c r="J192" s="195"/>
    </row>
    <row r="193" spans="5:10" ht="12.75">
      <c r="E193" s="194"/>
      <c r="F193" s="244"/>
      <c r="G193" s="195"/>
      <c r="H193" s="195"/>
      <c r="I193" s="195"/>
      <c r="J193" s="195"/>
    </row>
    <row r="194" spans="5:10" ht="12.75">
      <c r="E194" s="194"/>
      <c r="F194" s="244"/>
      <c r="G194" s="195"/>
      <c r="H194" s="195"/>
      <c r="I194" s="195"/>
      <c r="J194" s="195"/>
    </row>
    <row r="195" spans="5:10" ht="12.75">
      <c r="E195" s="194"/>
      <c r="F195" s="244"/>
      <c r="G195" s="195"/>
      <c r="H195" s="195"/>
      <c r="I195" s="195"/>
      <c r="J195" s="195"/>
    </row>
    <row r="196" spans="5:10" ht="12.75">
      <c r="E196" s="194"/>
      <c r="F196" s="244"/>
      <c r="G196" s="195"/>
      <c r="H196" s="195"/>
      <c r="I196" s="195"/>
      <c r="J196" s="195"/>
    </row>
    <row r="197" spans="5:10" ht="12.75">
      <c r="E197" s="194"/>
      <c r="F197" s="244"/>
      <c r="G197" s="195"/>
      <c r="H197" s="195"/>
      <c r="I197" s="195"/>
      <c r="J197" s="195"/>
    </row>
    <row r="198" spans="5:10" ht="12.75">
      <c r="E198" s="194"/>
      <c r="F198" s="244"/>
      <c r="G198" s="195"/>
      <c r="H198" s="195"/>
      <c r="I198" s="195"/>
      <c r="J198" s="195"/>
    </row>
    <row r="199" spans="5:10" ht="12.75">
      <c r="E199" s="194"/>
      <c r="F199" s="244"/>
      <c r="G199" s="195"/>
      <c r="H199" s="195"/>
      <c r="I199" s="195"/>
      <c r="J199" s="195"/>
    </row>
    <row r="200" spans="5:10" ht="12.75">
      <c r="E200" s="194"/>
      <c r="F200" s="244"/>
      <c r="G200" s="195"/>
      <c r="H200" s="195"/>
      <c r="I200" s="195"/>
      <c r="J200" s="195"/>
    </row>
    <row r="201" spans="5:10" ht="12.75">
      <c r="E201" s="194"/>
      <c r="F201" s="244"/>
      <c r="G201" s="195"/>
      <c r="H201" s="195"/>
      <c r="I201" s="195"/>
      <c r="J201" s="195"/>
    </row>
    <row r="202" spans="5:10" ht="12.75">
      <c r="E202" s="194"/>
      <c r="F202" s="244"/>
      <c r="G202" s="195"/>
      <c r="H202" s="195"/>
      <c r="I202" s="195"/>
      <c r="J202" s="195"/>
    </row>
    <row r="203" spans="5:10" ht="12.75">
      <c r="E203" s="194"/>
      <c r="F203" s="244"/>
      <c r="G203" s="195"/>
      <c r="H203" s="195"/>
      <c r="I203" s="195"/>
      <c r="J203" s="195"/>
    </row>
    <row r="204" spans="5:10" ht="12.75">
      <c r="E204" s="194"/>
      <c r="F204" s="244"/>
      <c r="G204" s="195"/>
      <c r="H204" s="195"/>
      <c r="I204" s="195"/>
      <c r="J204" s="195"/>
    </row>
    <row r="205" spans="5:10" ht="12.75">
      <c r="E205" s="194"/>
      <c r="F205" s="244"/>
      <c r="G205" s="195"/>
      <c r="H205" s="195"/>
      <c r="I205" s="195"/>
      <c r="J205" s="195"/>
    </row>
    <row r="206" spans="5:10" ht="12.75">
      <c r="E206" s="194"/>
      <c r="F206" s="244"/>
      <c r="G206" s="195"/>
      <c r="H206" s="195"/>
      <c r="I206" s="195"/>
      <c r="J206" s="195"/>
    </row>
    <row r="207" spans="5:10" ht="12.75">
      <c r="E207" s="194"/>
      <c r="F207" s="244"/>
      <c r="G207" s="195"/>
      <c r="H207" s="195"/>
      <c r="I207" s="195"/>
      <c r="J207" s="195"/>
    </row>
    <row r="208" spans="5:10" ht="12.75">
      <c r="E208" s="194"/>
      <c r="F208" s="244"/>
      <c r="G208" s="195"/>
      <c r="H208" s="195"/>
      <c r="I208" s="195"/>
      <c r="J208" s="195"/>
    </row>
    <row r="209" spans="5:10" ht="12.75">
      <c r="E209" s="194"/>
      <c r="F209" s="244"/>
      <c r="G209" s="195"/>
      <c r="H209" s="195"/>
      <c r="I209" s="195"/>
      <c r="J209" s="195"/>
    </row>
    <row r="210" spans="5:10" ht="12.75">
      <c r="E210" s="194"/>
      <c r="F210" s="244"/>
      <c r="G210" s="195"/>
      <c r="H210" s="195"/>
      <c r="I210" s="195"/>
      <c r="J210" s="195"/>
    </row>
    <row r="211" spans="5:10" ht="12.75">
      <c r="E211" s="194"/>
      <c r="F211" s="244"/>
      <c r="G211" s="195"/>
      <c r="H211" s="195"/>
      <c r="I211" s="195"/>
      <c r="J211" s="195"/>
    </row>
    <row r="212" spans="5:10" ht="12.75">
      <c r="E212" s="194"/>
      <c r="F212" s="244"/>
      <c r="G212" s="195"/>
      <c r="H212" s="195"/>
      <c r="I212" s="195"/>
      <c r="J212" s="195"/>
    </row>
    <row r="213" spans="5:10" ht="12.75">
      <c r="E213" s="194"/>
      <c r="F213" s="244"/>
      <c r="G213" s="195"/>
      <c r="H213" s="195"/>
      <c r="I213" s="195"/>
      <c r="J213" s="195"/>
    </row>
    <row r="214" spans="5:10" ht="12.75">
      <c r="E214" s="194"/>
      <c r="F214" s="244"/>
      <c r="G214" s="195"/>
      <c r="H214" s="195"/>
      <c r="I214" s="195"/>
      <c r="J214" s="195"/>
    </row>
    <row r="215" spans="5:10" ht="12.75">
      <c r="E215" s="194"/>
      <c r="F215" s="244"/>
      <c r="G215" s="195"/>
      <c r="H215" s="195"/>
      <c r="I215" s="195"/>
      <c r="J215" s="195"/>
    </row>
    <row r="216" spans="5:10" ht="12.75">
      <c r="E216" s="194"/>
      <c r="F216" s="244"/>
      <c r="G216" s="195"/>
      <c r="H216" s="195"/>
      <c r="I216" s="195"/>
      <c r="J216" s="195"/>
    </row>
    <row r="217" spans="5:10" ht="12.75">
      <c r="E217" s="194"/>
      <c r="F217" s="244"/>
      <c r="G217" s="195"/>
      <c r="H217" s="195"/>
      <c r="I217" s="195"/>
      <c r="J217" s="195"/>
    </row>
    <row r="218" spans="5:10" ht="12.75">
      <c r="E218" s="194"/>
      <c r="F218" s="244"/>
      <c r="G218" s="195"/>
      <c r="H218" s="195"/>
      <c r="I218" s="195"/>
      <c r="J218" s="195"/>
    </row>
    <row r="219" spans="5:10" ht="12.75">
      <c r="E219" s="194"/>
      <c r="F219" s="244"/>
      <c r="G219" s="195"/>
      <c r="H219" s="195"/>
      <c r="I219" s="195"/>
      <c r="J219" s="195"/>
    </row>
    <row r="220" spans="5:10" ht="12.75">
      <c r="E220" s="194"/>
      <c r="F220" s="244"/>
      <c r="G220" s="195"/>
      <c r="H220" s="195"/>
      <c r="I220" s="195"/>
      <c r="J220" s="195"/>
    </row>
    <row r="221" spans="5:10" ht="12.75">
      <c r="E221" s="194"/>
      <c r="F221" s="244"/>
      <c r="G221" s="195"/>
      <c r="H221" s="195"/>
      <c r="I221" s="195"/>
      <c r="J221" s="195"/>
    </row>
    <row r="222" spans="5:10" ht="12.75">
      <c r="E222" s="194"/>
      <c r="F222" s="244"/>
      <c r="G222" s="195"/>
      <c r="H222" s="195"/>
      <c r="I222" s="195"/>
      <c r="J222" s="195"/>
    </row>
    <row r="223" spans="5:10" ht="12.75">
      <c r="E223" s="194"/>
      <c r="F223" s="244"/>
      <c r="G223" s="195"/>
      <c r="H223" s="195"/>
      <c r="I223" s="195"/>
      <c r="J223" s="195"/>
    </row>
    <row r="224" ht="12.75">
      <c r="E224" s="19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4"/>
      <c r="C240" s="203"/>
      <c r="D240" s="204"/>
    </row>
    <row r="241" spans="2:4" ht="16.5">
      <c r="B241" s="196"/>
      <c r="C241" s="203"/>
      <c r="D241" s="204"/>
    </row>
    <row r="242" spans="2:4" ht="16.5">
      <c r="B242" s="196"/>
      <c r="C242" s="203"/>
      <c r="D242" s="204"/>
    </row>
    <row r="243" spans="2:4" ht="16.5">
      <c r="B243" s="256"/>
      <c r="C243" s="203"/>
      <c r="D243" s="204"/>
    </row>
    <row r="244" spans="2:4" ht="16.5">
      <c r="B244" s="196"/>
      <c r="C244" s="203"/>
      <c r="D244" s="204"/>
    </row>
    <row r="245" spans="2:4" ht="16.5">
      <c r="B245" s="196"/>
      <c r="C245" s="203"/>
      <c r="D245" s="204"/>
    </row>
    <row r="246" spans="2:4" ht="16.5">
      <c r="B246" s="196"/>
      <c r="C246" s="203"/>
      <c r="D246" s="204"/>
    </row>
    <row r="247" spans="2:4" ht="16.5">
      <c r="B247" s="196"/>
      <c r="C247" s="203"/>
      <c r="D247" s="204"/>
    </row>
    <row r="248" spans="2:4" ht="16.5">
      <c r="B248" s="196"/>
      <c r="C248" s="203"/>
      <c r="D248" s="204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Antiqua,Regular"-24-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7">
      <selection activeCell="E28" sqref="E28:H35"/>
    </sheetView>
  </sheetViews>
  <sheetFormatPr defaultColWidth="9.140625" defaultRowHeight="12.75"/>
  <cols>
    <col min="2" max="2" width="41.00390625" style="0" bestFit="1" customWidth="1"/>
    <col min="3" max="3" width="15.00390625" style="0" customWidth="1"/>
    <col min="4" max="5" width="12.281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90"/>
    </row>
    <row r="2" spans="2:8" ht="15">
      <c r="B2" s="276" t="s">
        <v>140</v>
      </c>
      <c r="C2" s="202">
        <f>'Table 1'!$N$1</f>
        <v>2020</v>
      </c>
      <c r="D2" s="202"/>
      <c r="E2" s="276"/>
      <c r="F2" s="276" t="s">
        <v>141</v>
      </c>
      <c r="G2" s="202">
        <f>'Table 1'!$N$1</f>
        <v>2020</v>
      </c>
      <c r="H2" s="202"/>
    </row>
    <row r="3" spans="1:7" ht="15">
      <c r="A3" s="338" t="s">
        <v>153</v>
      </c>
      <c r="B3" s="338" t="s">
        <v>156</v>
      </c>
      <c r="C3" s="338" t="s">
        <v>167</v>
      </c>
      <c r="D3" s="277"/>
      <c r="E3" s="338" t="s">
        <v>153</v>
      </c>
      <c r="F3" s="338" t="s">
        <v>156</v>
      </c>
      <c r="G3" s="338" t="s">
        <v>167</v>
      </c>
    </row>
    <row r="4" spans="1:7" ht="15">
      <c r="A4" s="339" t="s">
        <v>380</v>
      </c>
      <c r="B4" s="339" t="s">
        <v>381</v>
      </c>
      <c r="C4" s="340">
        <v>9716504</v>
      </c>
      <c r="D4" s="277"/>
      <c r="E4" s="339" t="s">
        <v>378</v>
      </c>
      <c r="F4" s="339" t="s">
        <v>379</v>
      </c>
      <c r="G4" s="340">
        <v>2757468</v>
      </c>
    </row>
    <row r="5" spans="1:7" ht="15">
      <c r="A5" s="339" t="s">
        <v>382</v>
      </c>
      <c r="B5" s="339" t="s">
        <v>383</v>
      </c>
      <c r="C5" s="340">
        <v>19741976</v>
      </c>
      <c r="D5" s="277"/>
      <c r="E5" s="339" t="s">
        <v>395</v>
      </c>
      <c r="F5" s="339" t="s">
        <v>396</v>
      </c>
      <c r="G5" s="340">
        <v>1823415</v>
      </c>
    </row>
    <row r="6" spans="1:7" ht="15">
      <c r="A6" s="339" t="s">
        <v>399</v>
      </c>
      <c r="B6" s="339" t="s">
        <v>400</v>
      </c>
      <c r="C6" s="340">
        <v>9197588</v>
      </c>
      <c r="D6" s="277"/>
      <c r="E6" s="339" t="s">
        <v>397</v>
      </c>
      <c r="F6" s="339" t="s">
        <v>398</v>
      </c>
      <c r="G6" s="340">
        <v>6964187</v>
      </c>
    </row>
    <row r="7" spans="1:7" ht="15">
      <c r="A7" s="339" t="s">
        <v>384</v>
      </c>
      <c r="B7" s="339" t="s">
        <v>385</v>
      </c>
      <c r="C7" s="340">
        <v>8737524</v>
      </c>
      <c r="D7" s="277"/>
      <c r="E7" s="339" t="s">
        <v>401</v>
      </c>
      <c r="F7" s="339" t="s">
        <v>402</v>
      </c>
      <c r="G7" s="340">
        <v>3728310</v>
      </c>
    </row>
    <row r="8" spans="1:7" ht="15">
      <c r="A8" s="339" t="s">
        <v>405</v>
      </c>
      <c r="B8" s="339" t="s">
        <v>406</v>
      </c>
      <c r="C8" s="340">
        <v>9669291</v>
      </c>
      <c r="D8" s="277"/>
      <c r="E8" s="339" t="s">
        <v>403</v>
      </c>
      <c r="F8" s="339" t="s">
        <v>404</v>
      </c>
      <c r="G8" s="340">
        <v>5828511</v>
      </c>
    </row>
    <row r="9" spans="1:7" ht="15">
      <c r="A9" s="339" t="s">
        <v>386</v>
      </c>
      <c r="B9" s="339" t="s">
        <v>387</v>
      </c>
      <c r="C9" s="340">
        <v>10957532</v>
      </c>
      <c r="D9" s="277"/>
      <c r="E9" s="339" t="s">
        <v>405</v>
      </c>
      <c r="F9" s="339" t="s">
        <v>406</v>
      </c>
      <c r="G9" s="340">
        <v>2365069</v>
      </c>
    </row>
    <row r="10" spans="1:7" ht="15">
      <c r="A10" s="339" t="s">
        <v>388</v>
      </c>
      <c r="B10" s="339" t="s">
        <v>389</v>
      </c>
      <c r="C10" s="340">
        <v>13127591</v>
      </c>
      <c r="D10" s="277"/>
      <c r="E10" s="339" t="s">
        <v>388</v>
      </c>
      <c r="F10" s="339" t="s">
        <v>389</v>
      </c>
      <c r="G10" s="340">
        <v>1557385</v>
      </c>
    </row>
    <row r="11" spans="1:7" ht="15">
      <c r="A11" s="339" t="s">
        <v>390</v>
      </c>
      <c r="B11" s="339" t="s">
        <v>391</v>
      </c>
      <c r="C11" s="340">
        <v>12759487</v>
      </c>
      <c r="D11" s="277"/>
      <c r="E11" s="339" t="s">
        <v>468</v>
      </c>
      <c r="F11" s="339" t="s">
        <v>469</v>
      </c>
      <c r="G11" s="340">
        <v>3403350</v>
      </c>
    </row>
    <row r="12" spans="1:7" ht="15">
      <c r="A12" s="339" t="s">
        <v>392</v>
      </c>
      <c r="B12" s="339" t="s">
        <v>204</v>
      </c>
      <c r="C12" s="340">
        <v>8632750</v>
      </c>
      <c r="D12" s="277"/>
      <c r="E12" s="339" t="s">
        <v>392</v>
      </c>
      <c r="F12" s="339" t="s">
        <v>204</v>
      </c>
      <c r="G12" s="340">
        <v>2646433</v>
      </c>
    </row>
    <row r="13" spans="1:7" ht="15">
      <c r="A13" s="339" t="s">
        <v>393</v>
      </c>
      <c r="B13" s="339" t="s">
        <v>394</v>
      </c>
      <c r="C13" s="340">
        <v>117630494</v>
      </c>
      <c r="D13" s="277"/>
      <c r="E13" s="339" t="s">
        <v>393</v>
      </c>
      <c r="F13" s="339" t="s">
        <v>394</v>
      </c>
      <c r="G13" s="340">
        <v>8593349</v>
      </c>
    </row>
    <row r="14" spans="2:7" ht="15">
      <c r="B14" s="276"/>
      <c r="C14" s="318"/>
      <c r="D14" s="277"/>
      <c r="E14" s="277"/>
      <c r="F14" s="276"/>
      <c r="G14" s="318"/>
    </row>
    <row r="15" spans="2:6" ht="13.5">
      <c r="B15" s="277"/>
      <c r="C15" s="277"/>
      <c r="D15" s="277"/>
      <c r="E15" s="277"/>
      <c r="F15" s="277"/>
    </row>
    <row r="16" spans="2:8" ht="15">
      <c r="B16" s="276" t="s">
        <v>142</v>
      </c>
      <c r="C16" s="202">
        <f>'Table 1'!$N$1</f>
        <v>2020</v>
      </c>
      <c r="D16" s="202">
        <f>'Table 1'!$O$1</f>
        <v>2019</v>
      </c>
      <c r="E16" s="276"/>
      <c r="F16" s="276" t="s">
        <v>143</v>
      </c>
      <c r="G16" s="202">
        <f>'Table 1'!$N$1</f>
        <v>2020</v>
      </c>
      <c r="H16" s="202">
        <f>'Table 1'!$O$1</f>
        <v>2019</v>
      </c>
    </row>
    <row r="17" spans="1:8" ht="15">
      <c r="A17" s="338" t="s">
        <v>154</v>
      </c>
      <c r="B17" s="338" t="s">
        <v>168</v>
      </c>
      <c r="C17" s="338" t="s">
        <v>165</v>
      </c>
      <c r="D17" s="338" t="s">
        <v>166</v>
      </c>
      <c r="E17" s="338" t="s">
        <v>154</v>
      </c>
      <c r="F17" s="338" t="s">
        <v>168</v>
      </c>
      <c r="G17" s="338" t="s">
        <v>165</v>
      </c>
      <c r="H17" s="338" t="s">
        <v>166</v>
      </c>
    </row>
    <row r="18" spans="1:8" ht="15">
      <c r="A18" s="339" t="s">
        <v>416</v>
      </c>
      <c r="B18" s="339" t="s">
        <v>417</v>
      </c>
      <c r="C18" s="340">
        <v>10187054</v>
      </c>
      <c r="D18" s="340">
        <v>13816220</v>
      </c>
      <c r="E18" s="339" t="s">
        <v>226</v>
      </c>
      <c r="F18" s="339" t="s">
        <v>66</v>
      </c>
      <c r="G18" s="340">
        <v>3405647</v>
      </c>
      <c r="H18" s="340">
        <v>2018346</v>
      </c>
    </row>
    <row r="19" spans="1:8" ht="15">
      <c r="A19" s="339" t="s">
        <v>221</v>
      </c>
      <c r="B19" s="339" t="s">
        <v>38</v>
      </c>
      <c r="C19" s="340">
        <v>11728386</v>
      </c>
      <c r="D19" s="340">
        <v>12986387</v>
      </c>
      <c r="E19" s="339" t="s">
        <v>221</v>
      </c>
      <c r="F19" s="339" t="s">
        <v>38</v>
      </c>
      <c r="G19" s="340">
        <v>3477470</v>
      </c>
      <c r="H19" s="340">
        <v>1211930</v>
      </c>
    </row>
    <row r="20" spans="1:8" ht="15">
      <c r="A20" s="339" t="s">
        <v>222</v>
      </c>
      <c r="B20" s="339" t="s">
        <v>41</v>
      </c>
      <c r="C20" s="340">
        <v>8081982</v>
      </c>
      <c r="D20" s="340">
        <v>7796965</v>
      </c>
      <c r="E20" s="339" t="s">
        <v>230</v>
      </c>
      <c r="F20" s="339" t="s">
        <v>72</v>
      </c>
      <c r="G20" s="340">
        <v>4874570</v>
      </c>
      <c r="H20" s="340">
        <v>6442038</v>
      </c>
    </row>
    <row r="21" spans="1:8" ht="15">
      <c r="A21" s="339" t="s">
        <v>287</v>
      </c>
      <c r="B21" s="339" t="s">
        <v>288</v>
      </c>
      <c r="C21" s="340">
        <v>8461869</v>
      </c>
      <c r="D21" s="340">
        <v>39685744</v>
      </c>
      <c r="E21" s="339" t="s">
        <v>232</v>
      </c>
      <c r="F21" s="339" t="s">
        <v>75</v>
      </c>
      <c r="G21" s="340">
        <v>3399849</v>
      </c>
      <c r="H21" s="340">
        <v>2955285</v>
      </c>
    </row>
    <row r="22" spans="1:8" ht="15">
      <c r="A22" s="339" t="s">
        <v>239</v>
      </c>
      <c r="B22" s="339" t="s">
        <v>240</v>
      </c>
      <c r="C22" s="340">
        <v>23342332</v>
      </c>
      <c r="D22" s="340">
        <v>37990712</v>
      </c>
      <c r="E22" s="339" t="s">
        <v>239</v>
      </c>
      <c r="F22" s="339" t="s">
        <v>240</v>
      </c>
      <c r="G22" s="340">
        <v>4776640</v>
      </c>
      <c r="H22" s="340">
        <v>4602495</v>
      </c>
    </row>
    <row r="23" spans="1:8" ht="15">
      <c r="A23" s="339" t="s">
        <v>224</v>
      </c>
      <c r="B23" s="339" t="s">
        <v>42</v>
      </c>
      <c r="C23" s="340">
        <v>90925335</v>
      </c>
      <c r="D23" s="340">
        <v>94733929</v>
      </c>
      <c r="E23" s="339" t="s">
        <v>224</v>
      </c>
      <c r="F23" s="339" t="s">
        <v>42</v>
      </c>
      <c r="G23" s="340">
        <v>5051768</v>
      </c>
      <c r="H23" s="340">
        <v>7190809</v>
      </c>
    </row>
    <row r="24" spans="1:8" ht="15">
      <c r="A24" s="339" t="s">
        <v>393</v>
      </c>
      <c r="B24" s="339" t="s">
        <v>394</v>
      </c>
      <c r="C24" s="340">
        <v>67552695</v>
      </c>
      <c r="D24" s="340">
        <v>88603392</v>
      </c>
      <c r="E24" s="339" t="s">
        <v>393</v>
      </c>
      <c r="F24" s="339" t="s">
        <v>394</v>
      </c>
      <c r="G24" s="340">
        <v>14681533</v>
      </c>
      <c r="H24" s="340">
        <v>20758157</v>
      </c>
    </row>
    <row r="25" spans="2:8" ht="15">
      <c r="B25" s="276"/>
      <c r="C25" s="279"/>
      <c r="D25" s="279"/>
      <c r="E25" s="279"/>
      <c r="F25" s="276"/>
      <c r="G25" s="279"/>
      <c r="H25" s="279"/>
    </row>
    <row r="26" spans="2:8" ht="13.5">
      <c r="B26" s="277"/>
      <c r="C26" s="278"/>
      <c r="D26" s="278"/>
      <c r="E26" s="278"/>
      <c r="F26" s="277"/>
      <c r="G26" s="278"/>
      <c r="H26" s="278"/>
    </row>
    <row r="27" spans="2:8" ht="15">
      <c r="B27" s="276" t="s">
        <v>144</v>
      </c>
      <c r="C27" s="202">
        <f>'Table 1'!$N$1</f>
        <v>2020</v>
      </c>
      <c r="D27" s="202">
        <f>'Table 1'!$O$1</f>
        <v>2019</v>
      </c>
      <c r="E27" s="276"/>
      <c r="F27" s="276" t="s">
        <v>145</v>
      </c>
      <c r="G27" s="202">
        <f>'Table 1'!$N$1</f>
        <v>2020</v>
      </c>
      <c r="H27" s="202">
        <f>'Table 1'!$O$1</f>
        <v>2019</v>
      </c>
    </row>
    <row r="28" spans="1:8" ht="15">
      <c r="A28" s="338" t="s">
        <v>154</v>
      </c>
      <c r="B28" s="338" t="s">
        <v>168</v>
      </c>
      <c r="C28" s="338" t="s">
        <v>165</v>
      </c>
      <c r="D28" s="338" t="s">
        <v>166</v>
      </c>
      <c r="E28" s="338" t="s">
        <v>154</v>
      </c>
      <c r="F28" s="338" t="s">
        <v>168</v>
      </c>
      <c r="G28" s="338" t="s">
        <v>165</v>
      </c>
      <c r="H28" s="338" t="s">
        <v>166</v>
      </c>
    </row>
    <row r="29" spans="1:8" ht="15">
      <c r="A29" s="339" t="s">
        <v>230</v>
      </c>
      <c r="B29" s="339" t="s">
        <v>72</v>
      </c>
      <c r="C29" s="340">
        <v>1102376</v>
      </c>
      <c r="D29" s="340">
        <v>1317049</v>
      </c>
      <c r="E29" s="339" t="s">
        <v>226</v>
      </c>
      <c r="F29" s="339" t="s">
        <v>66</v>
      </c>
      <c r="G29" s="340">
        <v>3405647</v>
      </c>
      <c r="H29" s="340">
        <v>2018346</v>
      </c>
    </row>
    <row r="30" spans="1:8" ht="15">
      <c r="A30" s="339" t="s">
        <v>232</v>
      </c>
      <c r="B30" s="339" t="s">
        <v>75</v>
      </c>
      <c r="C30" s="340">
        <v>1855749</v>
      </c>
      <c r="D30" s="340">
        <v>2695637</v>
      </c>
      <c r="E30" s="339" t="s">
        <v>230</v>
      </c>
      <c r="F30" s="339" t="s">
        <v>72</v>
      </c>
      <c r="G30" s="340">
        <v>4874570</v>
      </c>
      <c r="H30" s="340">
        <v>6442038</v>
      </c>
    </row>
    <row r="31" spans="1:8" ht="15">
      <c r="A31" s="339" t="s">
        <v>235</v>
      </c>
      <c r="B31" s="339" t="s">
        <v>76</v>
      </c>
      <c r="C31" s="340">
        <v>1075671</v>
      </c>
      <c r="D31" s="340">
        <v>540005</v>
      </c>
      <c r="E31" s="339" t="s">
        <v>232</v>
      </c>
      <c r="F31" s="339" t="s">
        <v>75</v>
      </c>
      <c r="G31" s="340">
        <v>3399849</v>
      </c>
      <c r="H31" s="340">
        <v>2955285</v>
      </c>
    </row>
    <row r="32" spans="1:8" ht="15">
      <c r="A32" s="339" t="s">
        <v>238</v>
      </c>
      <c r="B32" s="339" t="s">
        <v>77</v>
      </c>
      <c r="C32" s="340">
        <v>477206</v>
      </c>
      <c r="D32" s="340">
        <v>961310</v>
      </c>
      <c r="E32" s="339" t="s">
        <v>235</v>
      </c>
      <c r="F32" s="339" t="s">
        <v>76</v>
      </c>
      <c r="G32" s="340">
        <v>1730844</v>
      </c>
      <c r="H32" s="340">
        <v>2668114</v>
      </c>
    </row>
    <row r="33" spans="1:8" ht="15">
      <c r="A33" s="339" t="s">
        <v>239</v>
      </c>
      <c r="B33" s="339" t="s">
        <v>240</v>
      </c>
      <c r="C33" s="340">
        <v>23342332</v>
      </c>
      <c r="D33" s="340">
        <v>37990712</v>
      </c>
      <c r="E33" s="339" t="s">
        <v>239</v>
      </c>
      <c r="F33" s="339" t="s">
        <v>240</v>
      </c>
      <c r="G33" s="340">
        <v>4776640</v>
      </c>
      <c r="H33" s="340">
        <v>4602495</v>
      </c>
    </row>
    <row r="34" spans="1:8" ht="15">
      <c r="A34" s="339" t="s">
        <v>241</v>
      </c>
      <c r="B34" s="339" t="s">
        <v>242</v>
      </c>
      <c r="C34" s="340">
        <v>1132450</v>
      </c>
      <c r="D34" s="340">
        <v>1293062</v>
      </c>
      <c r="E34" s="339" t="s">
        <v>241</v>
      </c>
      <c r="F34" s="339" t="s">
        <v>242</v>
      </c>
      <c r="G34" s="340">
        <v>2344798</v>
      </c>
      <c r="H34" s="340">
        <v>1466592</v>
      </c>
    </row>
    <row r="35" spans="1:8" ht="15">
      <c r="A35" s="339" t="s">
        <v>393</v>
      </c>
      <c r="B35" s="339" t="s">
        <v>394</v>
      </c>
      <c r="C35" s="340">
        <v>588859</v>
      </c>
      <c r="D35" s="340">
        <v>896827</v>
      </c>
      <c r="E35" s="339" t="s">
        <v>393</v>
      </c>
      <c r="F35" s="339" t="s">
        <v>394</v>
      </c>
      <c r="G35" s="340">
        <v>2985835</v>
      </c>
      <c r="H35" s="340">
        <v>5227162</v>
      </c>
    </row>
    <row r="36" spans="2:8" ht="15">
      <c r="B36" s="276"/>
      <c r="C36" s="279"/>
      <c r="D36" s="279"/>
      <c r="E36" s="279"/>
      <c r="F36" s="276"/>
      <c r="G36" s="279"/>
      <c r="H36" s="279"/>
    </row>
    <row r="37" spans="2:6" ht="13.5">
      <c r="B37" s="277"/>
      <c r="C37" s="278"/>
      <c r="D37" s="278"/>
      <c r="E37" s="278"/>
      <c r="F37" s="277"/>
    </row>
    <row r="38" spans="2:6" ht="13.5">
      <c r="B38" s="277"/>
      <c r="C38" s="278"/>
      <c r="D38" s="278"/>
      <c r="E38" s="278"/>
      <c r="F38" s="277"/>
    </row>
    <row r="39" spans="2:6" ht="13.5">
      <c r="B39" s="277"/>
      <c r="C39" s="278"/>
      <c r="D39" s="278"/>
      <c r="E39" s="278"/>
      <c r="F39" s="277"/>
    </row>
    <row r="40" spans="2:6" ht="13.5">
      <c r="B40" s="277"/>
      <c r="C40" s="278"/>
      <c r="D40" s="278"/>
      <c r="E40" s="278"/>
      <c r="F40" s="277"/>
    </row>
    <row r="41" spans="2:6" ht="13.5">
      <c r="B41" s="277"/>
      <c r="C41" s="278"/>
      <c r="D41" s="278"/>
      <c r="E41" s="278"/>
      <c r="F41" s="277"/>
    </row>
    <row r="42" spans="2:6" ht="13.5">
      <c r="B42" s="277"/>
      <c r="C42" s="277"/>
      <c r="D42" s="277"/>
      <c r="E42" s="277"/>
      <c r="F42" s="277"/>
    </row>
    <row r="43" spans="2:6" ht="13.5">
      <c r="B43" s="277"/>
      <c r="C43" s="277"/>
      <c r="D43" s="277"/>
      <c r="E43" s="277"/>
      <c r="F43" s="277"/>
    </row>
    <row r="44" spans="2:6" ht="13.5">
      <c r="B44" s="277"/>
      <c r="C44" s="277"/>
      <c r="D44" s="277"/>
      <c r="E44" s="277"/>
      <c r="F44" s="277"/>
    </row>
    <row r="45" spans="2:6" ht="13.5">
      <c r="B45" s="277"/>
      <c r="C45" s="277"/>
      <c r="D45" s="277"/>
      <c r="E45" s="277"/>
      <c r="F45" s="277"/>
    </row>
    <row r="46" spans="2:6" ht="13.5">
      <c r="B46" s="277"/>
      <c r="C46" s="277"/>
      <c r="D46" s="277"/>
      <c r="E46" s="277"/>
      <c r="F46" s="277"/>
    </row>
    <row r="47" spans="2:6" ht="13.5">
      <c r="B47" s="277"/>
      <c r="C47" s="277"/>
      <c r="D47" s="277"/>
      <c r="E47" s="277"/>
      <c r="F47" s="277"/>
    </row>
    <row r="48" spans="2:6" ht="13.5">
      <c r="B48" s="277"/>
      <c r="C48" s="277"/>
      <c r="D48" s="277"/>
      <c r="E48" s="277"/>
      <c r="F48" s="277"/>
    </row>
    <row r="49" spans="2:6" ht="13.5">
      <c r="B49" s="277"/>
      <c r="C49" s="277"/>
      <c r="D49" s="277"/>
      <c r="E49" s="277"/>
      <c r="F49" s="277"/>
    </row>
    <row r="50" spans="2:6" ht="13.5">
      <c r="B50" s="277"/>
      <c r="C50" s="277"/>
      <c r="D50" s="277"/>
      <c r="E50" s="277"/>
      <c r="F50" s="277"/>
    </row>
    <row r="51" spans="2:6" ht="13.5">
      <c r="B51" s="277"/>
      <c r="C51" s="277"/>
      <c r="D51" s="277"/>
      <c r="E51" s="277"/>
      <c r="F51" s="277"/>
    </row>
    <row r="52" spans="2:6" ht="13.5">
      <c r="B52" s="277"/>
      <c r="C52" s="277"/>
      <c r="D52" s="277"/>
      <c r="E52" s="277"/>
      <c r="F52" s="277"/>
    </row>
    <row r="53" spans="2:6" ht="13.5">
      <c r="B53" s="277"/>
      <c r="C53" s="277"/>
      <c r="D53" s="277"/>
      <c r="E53" s="277"/>
      <c r="F53" s="277"/>
    </row>
    <row r="54" spans="2:6" ht="13.5">
      <c r="B54" s="277"/>
      <c r="C54" s="277"/>
      <c r="D54" s="277"/>
      <c r="E54" s="277"/>
      <c r="F54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7">
      <selection activeCell="E28" sqref="E28:H35"/>
    </sheetView>
  </sheetViews>
  <sheetFormatPr defaultColWidth="9.140625" defaultRowHeight="12.75"/>
  <cols>
    <col min="2" max="2" width="45.140625" style="0" bestFit="1" customWidth="1"/>
    <col min="3" max="3" width="15.00390625" style="0" customWidth="1"/>
    <col min="4" max="5" width="14.1406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75" t="s">
        <v>146</v>
      </c>
    </row>
    <row r="2" spans="2:8" ht="15">
      <c r="B2" s="276" t="s">
        <v>140</v>
      </c>
      <c r="C2" s="202">
        <f>'Table 1'!$N$1</f>
        <v>2020</v>
      </c>
      <c r="D2" s="202"/>
      <c r="E2" s="277"/>
      <c r="F2" s="276" t="s">
        <v>141</v>
      </c>
      <c r="G2" s="202">
        <f>'Table 1'!$N$1</f>
        <v>2020</v>
      </c>
      <c r="H2" s="202"/>
    </row>
    <row r="3" spans="1:7" ht="15">
      <c r="A3" s="338" t="s">
        <v>153</v>
      </c>
      <c r="B3" s="338" t="s">
        <v>156</v>
      </c>
      <c r="C3" s="338" t="s">
        <v>167</v>
      </c>
      <c r="D3" s="277"/>
      <c r="E3" s="338" t="s">
        <v>153</v>
      </c>
      <c r="F3" s="338" t="s">
        <v>156</v>
      </c>
      <c r="G3" s="338" t="s">
        <v>167</v>
      </c>
    </row>
    <row r="4" spans="1:7" ht="15">
      <c r="A4" s="339" t="s">
        <v>380</v>
      </c>
      <c r="B4" s="339" t="s">
        <v>381</v>
      </c>
      <c r="C4" s="340">
        <v>46983636</v>
      </c>
      <c r="D4" s="277"/>
      <c r="E4" s="339" t="s">
        <v>378</v>
      </c>
      <c r="F4" s="339" t="s">
        <v>379</v>
      </c>
      <c r="G4" s="340">
        <v>11679265</v>
      </c>
    </row>
    <row r="5" spans="1:7" ht="15">
      <c r="A5" s="339" t="s">
        <v>382</v>
      </c>
      <c r="B5" s="339" t="s">
        <v>383</v>
      </c>
      <c r="C5" s="340">
        <v>243789801</v>
      </c>
      <c r="D5" s="277"/>
      <c r="E5" s="339" t="s">
        <v>395</v>
      </c>
      <c r="F5" s="339" t="s">
        <v>396</v>
      </c>
      <c r="G5" s="340">
        <v>9065454</v>
      </c>
    </row>
    <row r="6" spans="1:7" ht="15">
      <c r="A6" s="339" t="s">
        <v>399</v>
      </c>
      <c r="B6" s="339" t="s">
        <v>400</v>
      </c>
      <c r="C6" s="340">
        <v>41309182</v>
      </c>
      <c r="D6" s="277"/>
      <c r="E6" s="339" t="s">
        <v>397</v>
      </c>
      <c r="F6" s="339" t="s">
        <v>398</v>
      </c>
      <c r="G6" s="340">
        <v>32283099</v>
      </c>
    </row>
    <row r="7" spans="1:7" ht="15">
      <c r="A7" s="339" t="s">
        <v>384</v>
      </c>
      <c r="B7" s="339" t="s">
        <v>385</v>
      </c>
      <c r="C7" s="340">
        <v>38309202</v>
      </c>
      <c r="D7" s="277"/>
      <c r="E7" s="339" t="s">
        <v>382</v>
      </c>
      <c r="F7" s="339" t="s">
        <v>383</v>
      </c>
      <c r="G7" s="340">
        <v>8066450</v>
      </c>
    </row>
    <row r="8" spans="1:7" ht="15">
      <c r="A8" s="339" t="s">
        <v>405</v>
      </c>
      <c r="B8" s="339" t="s">
        <v>406</v>
      </c>
      <c r="C8" s="340">
        <v>39740622</v>
      </c>
      <c r="D8" s="277"/>
      <c r="E8" s="339" t="s">
        <v>399</v>
      </c>
      <c r="F8" s="339" t="s">
        <v>400</v>
      </c>
      <c r="G8" s="340">
        <v>9543361</v>
      </c>
    </row>
    <row r="9" spans="1:7" ht="15">
      <c r="A9" s="339" t="s">
        <v>386</v>
      </c>
      <c r="B9" s="339" t="s">
        <v>387</v>
      </c>
      <c r="C9" s="340">
        <v>47825939</v>
      </c>
      <c r="D9" s="277"/>
      <c r="E9" s="339" t="s">
        <v>401</v>
      </c>
      <c r="F9" s="339" t="s">
        <v>402</v>
      </c>
      <c r="G9" s="340">
        <v>11204259</v>
      </c>
    </row>
    <row r="10" spans="1:7" ht="15">
      <c r="A10" s="339" t="s">
        <v>388</v>
      </c>
      <c r="B10" s="339" t="s">
        <v>389</v>
      </c>
      <c r="C10" s="340">
        <v>48764246</v>
      </c>
      <c r="D10" s="277"/>
      <c r="E10" s="339" t="s">
        <v>403</v>
      </c>
      <c r="F10" s="339" t="s">
        <v>404</v>
      </c>
      <c r="G10" s="340">
        <v>19036372</v>
      </c>
    </row>
    <row r="11" spans="1:7" ht="15">
      <c r="A11" s="339" t="s">
        <v>390</v>
      </c>
      <c r="B11" s="339" t="s">
        <v>391</v>
      </c>
      <c r="C11" s="340">
        <v>77551371</v>
      </c>
      <c r="D11" s="277"/>
      <c r="E11" s="339" t="s">
        <v>405</v>
      </c>
      <c r="F11" s="339" t="s">
        <v>406</v>
      </c>
      <c r="G11" s="340">
        <v>8543482</v>
      </c>
    </row>
    <row r="12" spans="1:7" ht="15">
      <c r="A12" s="339" t="s">
        <v>392</v>
      </c>
      <c r="B12" s="339" t="s">
        <v>204</v>
      </c>
      <c r="C12" s="340">
        <v>40652153</v>
      </c>
      <c r="D12" s="277"/>
      <c r="E12" s="339" t="s">
        <v>392</v>
      </c>
      <c r="F12" s="339" t="s">
        <v>204</v>
      </c>
      <c r="G12" s="340">
        <v>15961651</v>
      </c>
    </row>
    <row r="13" spans="1:7" ht="15">
      <c r="A13" s="339" t="s">
        <v>393</v>
      </c>
      <c r="B13" s="339" t="s">
        <v>394</v>
      </c>
      <c r="C13" s="340">
        <v>605064321</v>
      </c>
      <c r="E13" s="339" t="s">
        <v>393</v>
      </c>
      <c r="F13" s="339" t="s">
        <v>394</v>
      </c>
      <c r="G13" s="340">
        <v>52838983</v>
      </c>
    </row>
    <row r="14" spans="2:7" ht="15">
      <c r="B14" s="276"/>
      <c r="C14" s="281"/>
      <c r="D14" s="277"/>
      <c r="E14" s="277"/>
      <c r="F14" s="276"/>
      <c r="G14" s="281"/>
    </row>
    <row r="15" spans="2:6" ht="13.5">
      <c r="B15" s="277"/>
      <c r="C15" s="277"/>
      <c r="D15" s="277"/>
      <c r="E15" s="277"/>
      <c r="F15" s="277"/>
    </row>
    <row r="16" spans="2:8" ht="15">
      <c r="B16" s="276" t="s">
        <v>142</v>
      </c>
      <c r="C16" s="202">
        <f>'Table 1'!$N$1</f>
        <v>2020</v>
      </c>
      <c r="D16" s="202">
        <f>'Table 1'!$O$1</f>
        <v>2019</v>
      </c>
      <c r="E16" s="276"/>
      <c r="F16" s="276" t="s">
        <v>143</v>
      </c>
      <c r="G16" s="202">
        <f>'Table 1'!$N$1</f>
        <v>2020</v>
      </c>
      <c r="H16" s="202">
        <f>'Table 1'!$O$1</f>
        <v>2019</v>
      </c>
    </row>
    <row r="17" spans="1:8" ht="15">
      <c r="A17" s="338" t="s">
        <v>154</v>
      </c>
      <c r="B17" s="338" t="s">
        <v>168</v>
      </c>
      <c r="C17" s="338" t="s">
        <v>165</v>
      </c>
      <c r="D17" s="338" t="s">
        <v>166</v>
      </c>
      <c r="E17" s="338" t="s">
        <v>154</v>
      </c>
      <c r="F17" s="338" t="s">
        <v>168</v>
      </c>
      <c r="G17" s="338" t="s">
        <v>165</v>
      </c>
      <c r="H17" s="338" t="s">
        <v>166</v>
      </c>
    </row>
    <row r="18" spans="1:8" ht="15">
      <c r="A18" s="339" t="s">
        <v>221</v>
      </c>
      <c r="B18" s="339" t="s">
        <v>38</v>
      </c>
      <c r="C18" s="340">
        <v>52497076</v>
      </c>
      <c r="D18" s="340">
        <v>60072954</v>
      </c>
      <c r="E18" s="339" t="s">
        <v>209</v>
      </c>
      <c r="F18" s="339" t="s">
        <v>39</v>
      </c>
      <c r="G18" s="340">
        <v>11992233</v>
      </c>
      <c r="H18" s="340">
        <v>13743693</v>
      </c>
    </row>
    <row r="19" spans="1:8" ht="15">
      <c r="A19" s="339" t="s">
        <v>222</v>
      </c>
      <c r="B19" s="339" t="s">
        <v>41</v>
      </c>
      <c r="C19" s="340">
        <v>41565945</v>
      </c>
      <c r="D19" s="340">
        <v>32897673</v>
      </c>
      <c r="E19" s="339" t="s">
        <v>221</v>
      </c>
      <c r="F19" s="339" t="s">
        <v>38</v>
      </c>
      <c r="G19" s="340">
        <v>8807100</v>
      </c>
      <c r="H19" s="340">
        <v>6047745</v>
      </c>
    </row>
    <row r="20" spans="1:8" ht="15">
      <c r="A20" s="339" t="s">
        <v>287</v>
      </c>
      <c r="B20" s="339" t="s">
        <v>288</v>
      </c>
      <c r="C20" s="340">
        <v>74931832</v>
      </c>
      <c r="D20" s="340">
        <v>109543150</v>
      </c>
      <c r="E20" s="339" t="s">
        <v>230</v>
      </c>
      <c r="F20" s="339" t="s">
        <v>72</v>
      </c>
      <c r="G20" s="340">
        <v>19994613</v>
      </c>
      <c r="H20" s="340">
        <v>25532549</v>
      </c>
    </row>
    <row r="21" spans="1:8" ht="15">
      <c r="A21" s="339" t="s">
        <v>470</v>
      </c>
      <c r="B21" s="339" t="s">
        <v>471</v>
      </c>
      <c r="C21" s="340">
        <v>31893832</v>
      </c>
      <c r="D21" s="340">
        <v>5322503</v>
      </c>
      <c r="E21" s="339" t="s">
        <v>232</v>
      </c>
      <c r="F21" s="339" t="s">
        <v>75</v>
      </c>
      <c r="G21" s="340">
        <v>22786764</v>
      </c>
      <c r="H21" s="340">
        <v>18095491</v>
      </c>
    </row>
    <row r="22" spans="1:8" ht="15">
      <c r="A22" s="339" t="s">
        <v>239</v>
      </c>
      <c r="B22" s="339" t="s">
        <v>240</v>
      </c>
      <c r="C22" s="340">
        <v>201578767</v>
      </c>
      <c r="D22" s="340">
        <v>194344132</v>
      </c>
      <c r="E22" s="339" t="s">
        <v>239</v>
      </c>
      <c r="F22" s="339" t="s">
        <v>240</v>
      </c>
      <c r="G22" s="340">
        <v>17083597</v>
      </c>
      <c r="H22" s="340">
        <v>29201034</v>
      </c>
    </row>
    <row r="23" spans="1:8" ht="15">
      <c r="A23" s="339" t="s">
        <v>224</v>
      </c>
      <c r="B23" s="339" t="s">
        <v>42</v>
      </c>
      <c r="C23" s="340">
        <v>480511692</v>
      </c>
      <c r="D23" s="340">
        <v>432259518</v>
      </c>
      <c r="E23" s="339" t="s">
        <v>224</v>
      </c>
      <c r="F23" s="339" t="s">
        <v>42</v>
      </c>
      <c r="G23" s="340">
        <v>25430118</v>
      </c>
      <c r="H23" s="340">
        <v>38562268</v>
      </c>
    </row>
    <row r="24" spans="1:8" ht="15">
      <c r="A24" s="339" t="s">
        <v>393</v>
      </c>
      <c r="B24" s="339" t="s">
        <v>394</v>
      </c>
      <c r="C24" s="340">
        <v>347289969</v>
      </c>
      <c r="D24" s="340">
        <v>479306789</v>
      </c>
      <c r="E24" s="339" t="s">
        <v>393</v>
      </c>
      <c r="F24" s="339" t="s">
        <v>394</v>
      </c>
      <c r="G24" s="340">
        <v>72134151</v>
      </c>
      <c r="H24" s="340">
        <v>90978485</v>
      </c>
    </row>
    <row r="25" spans="2:8" ht="15">
      <c r="B25" s="276"/>
      <c r="C25" s="281"/>
      <c r="D25" s="281"/>
      <c r="E25" s="281"/>
      <c r="F25" s="276"/>
      <c r="G25" s="281"/>
      <c r="H25" s="281"/>
    </row>
    <row r="26" spans="2:8" ht="13.5">
      <c r="B26" s="277"/>
      <c r="C26" s="280"/>
      <c r="D26" s="280"/>
      <c r="E26" s="280"/>
      <c r="F26" s="277"/>
      <c r="G26" s="280"/>
      <c r="H26" s="280"/>
    </row>
    <row r="27" spans="2:8" ht="15">
      <c r="B27" s="276" t="s">
        <v>144</v>
      </c>
      <c r="C27" s="202">
        <f>'Table 1'!$N$1</f>
        <v>2020</v>
      </c>
      <c r="D27" s="202">
        <f>'Table 1'!$O$1</f>
        <v>2019</v>
      </c>
      <c r="E27" s="276"/>
      <c r="F27" s="276" t="s">
        <v>145</v>
      </c>
      <c r="G27" s="202">
        <f>'Table 1'!$N$1</f>
        <v>2020</v>
      </c>
      <c r="H27" s="202">
        <f>'Table 1'!$O$1</f>
        <v>2019</v>
      </c>
    </row>
    <row r="28" spans="1:8" ht="15">
      <c r="A28" s="338" t="s">
        <v>154</v>
      </c>
      <c r="B28" s="338" t="s">
        <v>168</v>
      </c>
      <c r="C28" s="338" t="s">
        <v>165</v>
      </c>
      <c r="D28" s="338" t="s">
        <v>166</v>
      </c>
      <c r="E28" s="338" t="s">
        <v>154</v>
      </c>
      <c r="F28" s="338" t="s">
        <v>168</v>
      </c>
      <c r="G28" s="338" t="s">
        <v>165</v>
      </c>
      <c r="H28" s="338" t="s">
        <v>166</v>
      </c>
    </row>
    <row r="29" spans="1:8" ht="15">
      <c r="A29" s="339" t="s">
        <v>230</v>
      </c>
      <c r="B29" s="339" t="s">
        <v>72</v>
      </c>
      <c r="C29" s="340">
        <v>6064953</v>
      </c>
      <c r="D29" s="340">
        <v>10230004</v>
      </c>
      <c r="E29" s="339" t="s">
        <v>226</v>
      </c>
      <c r="F29" s="339" t="s">
        <v>66</v>
      </c>
      <c r="G29" s="340">
        <v>7489646</v>
      </c>
      <c r="H29" s="340">
        <v>8005823</v>
      </c>
    </row>
    <row r="30" spans="1:8" ht="15">
      <c r="A30" s="339" t="s">
        <v>232</v>
      </c>
      <c r="B30" s="339" t="s">
        <v>75</v>
      </c>
      <c r="C30" s="340">
        <v>19657544</v>
      </c>
      <c r="D30" s="340">
        <v>11169298</v>
      </c>
      <c r="E30" s="339" t="s">
        <v>230</v>
      </c>
      <c r="F30" s="339" t="s">
        <v>72</v>
      </c>
      <c r="G30" s="340">
        <v>19994613</v>
      </c>
      <c r="H30" s="340">
        <v>25532549</v>
      </c>
    </row>
    <row r="31" spans="1:8" ht="15">
      <c r="A31" s="339" t="s">
        <v>235</v>
      </c>
      <c r="B31" s="339" t="s">
        <v>76</v>
      </c>
      <c r="C31" s="340">
        <v>11129320</v>
      </c>
      <c r="D31" s="340">
        <v>2988881</v>
      </c>
      <c r="E31" s="339" t="s">
        <v>232</v>
      </c>
      <c r="F31" s="339" t="s">
        <v>75</v>
      </c>
      <c r="G31" s="340">
        <v>22786764</v>
      </c>
      <c r="H31" s="340">
        <v>18095491</v>
      </c>
    </row>
    <row r="32" spans="1:8" ht="15">
      <c r="A32" s="339" t="s">
        <v>238</v>
      </c>
      <c r="B32" s="339" t="s">
        <v>77</v>
      </c>
      <c r="C32" s="340">
        <v>7586986</v>
      </c>
      <c r="D32" s="340">
        <v>5074848</v>
      </c>
      <c r="E32" s="339" t="s">
        <v>235</v>
      </c>
      <c r="F32" s="339" t="s">
        <v>76</v>
      </c>
      <c r="G32" s="340">
        <v>8763186</v>
      </c>
      <c r="H32" s="340">
        <v>11795595</v>
      </c>
    </row>
    <row r="33" spans="1:8" ht="15">
      <c r="A33" s="339" t="s">
        <v>239</v>
      </c>
      <c r="B33" s="339" t="s">
        <v>240</v>
      </c>
      <c r="C33" s="340">
        <v>201578767</v>
      </c>
      <c r="D33" s="340">
        <v>194344132</v>
      </c>
      <c r="E33" s="339" t="s">
        <v>239</v>
      </c>
      <c r="F33" s="339" t="s">
        <v>240</v>
      </c>
      <c r="G33" s="340">
        <v>17083597</v>
      </c>
      <c r="H33" s="340">
        <v>29201034</v>
      </c>
    </row>
    <row r="34" spans="1:8" ht="15">
      <c r="A34" s="339" t="s">
        <v>241</v>
      </c>
      <c r="B34" s="339" t="s">
        <v>242</v>
      </c>
      <c r="C34" s="340">
        <v>6140313</v>
      </c>
      <c r="D34" s="340">
        <v>5888100</v>
      </c>
      <c r="E34" s="339" t="s">
        <v>241</v>
      </c>
      <c r="F34" s="339" t="s">
        <v>242</v>
      </c>
      <c r="G34" s="340">
        <v>7242018</v>
      </c>
      <c r="H34" s="340">
        <v>6973363</v>
      </c>
    </row>
    <row r="35" spans="1:8" ht="15">
      <c r="A35" s="339" t="s">
        <v>393</v>
      </c>
      <c r="B35" s="339" t="s">
        <v>394</v>
      </c>
      <c r="C35" s="340">
        <v>1746798</v>
      </c>
      <c r="D35" s="340">
        <v>3303781</v>
      </c>
      <c r="E35" s="339" t="s">
        <v>393</v>
      </c>
      <c r="F35" s="339" t="s">
        <v>394</v>
      </c>
      <c r="G35" s="340">
        <v>17909117</v>
      </c>
      <c r="H35" s="340">
        <v>29019513</v>
      </c>
    </row>
    <row r="36" spans="2:8" ht="15">
      <c r="B36" s="276"/>
      <c r="C36" s="281"/>
      <c r="D36" s="281"/>
      <c r="E36" s="281"/>
      <c r="F36" s="276"/>
      <c r="G36" s="281"/>
      <c r="H36" s="281"/>
    </row>
    <row r="38" spans="2:6" ht="13.5">
      <c r="B38" s="277"/>
      <c r="C38" s="280"/>
      <c r="D38" s="280"/>
      <c r="E38" s="280"/>
      <c r="F38" s="277"/>
    </row>
    <row r="39" spans="2:6" ht="13.5">
      <c r="B39" s="277"/>
      <c r="C39" s="280"/>
      <c r="D39" s="280"/>
      <c r="E39" s="280"/>
      <c r="F39" s="277"/>
    </row>
    <row r="40" spans="2:6" ht="13.5">
      <c r="B40" s="277"/>
      <c r="C40" s="280"/>
      <c r="D40" s="280"/>
      <c r="E40" s="280"/>
      <c r="F40" s="277"/>
    </row>
    <row r="41" spans="2:6" ht="13.5">
      <c r="B41" s="277"/>
      <c r="C41" s="280"/>
      <c r="D41" s="280"/>
      <c r="E41" s="280"/>
      <c r="F41" s="277"/>
    </row>
    <row r="42" spans="2:6" ht="13.5">
      <c r="B42" s="277"/>
      <c r="C42" s="280"/>
      <c r="D42" s="280"/>
      <c r="E42" s="280"/>
      <c r="F42" s="277"/>
    </row>
    <row r="43" spans="2:6" ht="13.5">
      <c r="B43" s="277"/>
      <c r="C43" s="277"/>
      <c r="D43" s="277"/>
      <c r="E43" s="277"/>
      <c r="F43" s="277"/>
    </row>
    <row r="44" spans="2:6" ht="13.5">
      <c r="B44" s="277"/>
      <c r="C44" s="277"/>
      <c r="D44" s="277"/>
      <c r="E44" s="277"/>
      <c r="F44" s="277"/>
    </row>
    <row r="45" spans="2:6" ht="13.5">
      <c r="B45" s="277"/>
      <c r="C45" s="277"/>
      <c r="D45" s="277"/>
      <c r="E45" s="277"/>
      <c r="F45" s="277"/>
    </row>
    <row r="46" spans="2:6" ht="13.5">
      <c r="B46" s="277"/>
      <c r="C46" s="277"/>
      <c r="D46" s="277"/>
      <c r="E46" s="277"/>
      <c r="F46" s="277"/>
    </row>
    <row r="47" spans="2:6" ht="13.5">
      <c r="B47" s="277"/>
      <c r="C47" s="277"/>
      <c r="D47" s="277"/>
      <c r="E47" s="277"/>
      <c r="F47" s="277"/>
    </row>
    <row r="48" spans="2:6" ht="13.5">
      <c r="B48" s="277"/>
      <c r="C48" s="277"/>
      <c r="D48" s="277"/>
      <c r="E48" s="277"/>
      <c r="F48" s="277"/>
    </row>
    <row r="49" spans="2:6" ht="13.5">
      <c r="B49" s="277"/>
      <c r="C49" s="277"/>
      <c r="D49" s="277"/>
      <c r="E49" s="277"/>
      <c r="F49" s="277"/>
    </row>
    <row r="50" spans="2:6" ht="13.5">
      <c r="B50" s="277"/>
      <c r="C50" s="277"/>
      <c r="D50" s="277"/>
      <c r="E50" s="277"/>
      <c r="F50" s="277"/>
    </row>
    <row r="51" spans="2:6" ht="13.5">
      <c r="B51" s="277"/>
      <c r="C51" s="277"/>
      <c r="D51" s="277"/>
      <c r="E51" s="277"/>
      <c r="F51" s="277"/>
    </row>
    <row r="52" spans="5:6" ht="13.5">
      <c r="E52" s="277"/>
      <c r="F52" s="277"/>
    </row>
    <row r="53" spans="2:6" ht="13.5">
      <c r="B53" s="277"/>
      <c r="C53" s="277"/>
      <c r="D53" s="277"/>
      <c r="E53" s="277"/>
      <c r="F53" s="277"/>
    </row>
    <row r="54" spans="2:6" ht="13.5">
      <c r="B54" s="277"/>
      <c r="C54" s="277"/>
      <c r="D54" s="277"/>
      <c r="E54" s="277"/>
      <c r="F54" s="277"/>
    </row>
    <row r="55" spans="2:6" ht="13.5">
      <c r="B55" s="277"/>
      <c r="C55" s="277"/>
      <c r="D55" s="277"/>
      <c r="E55" s="277"/>
      <c r="F55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90" zoomScaleNormal="90" workbookViewId="0" topLeftCell="A1">
      <selection activeCell="M5" sqref="M5:V15"/>
    </sheetView>
  </sheetViews>
  <sheetFormatPr defaultColWidth="9.140625" defaultRowHeight="12.75"/>
  <cols>
    <col min="1" max="1" width="3.7109375" style="5" customWidth="1"/>
    <col min="2" max="2" width="46.421875" style="5" customWidth="1"/>
    <col min="3" max="4" width="14.00390625" style="5" customWidth="1"/>
    <col min="5" max="5" width="12.57421875" style="5" customWidth="1"/>
    <col min="6" max="6" width="12.421875" style="5" customWidth="1"/>
    <col min="7" max="8" width="12.57421875" style="5" customWidth="1"/>
    <col min="9" max="9" width="14.140625" style="5" customWidth="1"/>
    <col min="10" max="10" width="13.57421875" style="5" customWidth="1"/>
    <col min="11" max="13" width="9.140625" style="5" customWidth="1"/>
    <col min="14" max="14" width="11.140625" style="5" customWidth="1"/>
    <col min="15" max="15" width="13.140625" style="5" customWidth="1"/>
    <col min="16" max="22" width="9.140625" style="5" customWidth="1"/>
    <col min="23" max="16384" width="9.140625" style="5" customWidth="1"/>
  </cols>
  <sheetData>
    <row r="1" spans="1:19" ht="14.25" customHeight="1">
      <c r="A1" s="1"/>
      <c r="B1" s="359" t="s">
        <v>148</v>
      </c>
      <c r="C1" s="359"/>
      <c r="D1" s="359"/>
      <c r="E1" s="359"/>
      <c r="F1" s="359"/>
      <c r="G1" s="359"/>
      <c r="H1" s="359"/>
      <c r="I1" s="359"/>
      <c r="J1" s="359"/>
      <c r="K1" s="4"/>
      <c r="L1" s="4"/>
      <c r="M1" s="277" t="s">
        <v>407</v>
      </c>
      <c r="N1" s="277">
        <v>2020</v>
      </c>
      <c r="O1" s="277">
        <v>2019</v>
      </c>
      <c r="P1" s="4"/>
      <c r="Q1" s="4"/>
      <c r="R1" s="4"/>
      <c r="S1" s="4"/>
    </row>
    <row r="2" spans="1:19" ht="14.25" customHeight="1">
      <c r="A2" s="3"/>
      <c r="B2" s="359" t="str">
        <f>UPPER('Table 1'!$M$1)&amp;" "&amp;'Table 1'!$N$1&amp;" WITH THE CORRESPONDING MONTH OF "&amp;'Table 1'!$O$1</f>
        <v>MAY  2020 WITH THE CORRESPONDING MONTH OF 2019</v>
      </c>
      <c r="C2" s="359"/>
      <c r="D2" s="359"/>
      <c r="E2" s="359"/>
      <c r="F2" s="359"/>
      <c r="G2" s="359"/>
      <c r="H2" s="359"/>
      <c r="I2" s="359"/>
      <c r="J2" s="359"/>
      <c r="K2" s="4"/>
      <c r="L2" s="4"/>
      <c r="M2" s="4"/>
      <c r="N2" s="4"/>
      <c r="O2" s="4" t="s">
        <v>169</v>
      </c>
      <c r="P2" s="4"/>
      <c r="Q2" s="4"/>
      <c r="R2" s="4"/>
      <c r="S2" s="4"/>
    </row>
    <row r="3" spans="1:19" ht="15">
      <c r="A3" s="3"/>
      <c r="B3" s="6" t="s">
        <v>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8" t="s">
        <v>155</v>
      </c>
      <c r="N5" s="338" t="s">
        <v>156</v>
      </c>
      <c r="O5" s="338" t="s">
        <v>157</v>
      </c>
      <c r="P5" s="338" t="s">
        <v>158</v>
      </c>
      <c r="Q5" s="338" t="s">
        <v>159</v>
      </c>
      <c r="R5" s="338" t="s">
        <v>160</v>
      </c>
      <c r="S5" s="338" t="s">
        <v>161</v>
      </c>
      <c r="T5" s="338" t="s">
        <v>162</v>
      </c>
      <c r="U5" s="338" t="s">
        <v>163</v>
      </c>
      <c r="V5" s="338" t="s">
        <v>164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9" t="s">
        <v>187</v>
      </c>
      <c r="N6" s="339" t="s">
        <v>188</v>
      </c>
      <c r="O6" s="340">
        <v>42089730</v>
      </c>
      <c r="P6" s="340">
        <v>53631646</v>
      </c>
      <c r="Q6" s="340">
        <v>6141673</v>
      </c>
      <c r="R6" s="340">
        <v>6891070</v>
      </c>
      <c r="S6" s="340">
        <v>1281550</v>
      </c>
      <c r="T6" s="340">
        <v>176051</v>
      </c>
      <c r="U6" s="340">
        <v>7423223</v>
      </c>
      <c r="V6" s="340">
        <v>7067121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39" t="s">
        <v>189</v>
      </c>
      <c r="N7" s="339" t="s">
        <v>190</v>
      </c>
      <c r="O7" s="340">
        <v>5389188</v>
      </c>
      <c r="P7" s="340">
        <v>9807717</v>
      </c>
      <c r="Q7" s="340">
        <v>6964187</v>
      </c>
      <c r="R7" s="340">
        <v>8836287</v>
      </c>
      <c r="S7" s="340">
        <v>10429</v>
      </c>
      <c r="T7" s="340">
        <v>1180637</v>
      </c>
      <c r="U7" s="340">
        <v>6974616</v>
      </c>
      <c r="V7" s="340">
        <v>10016924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9" t="s">
        <v>191</v>
      </c>
      <c r="N8" s="339" t="s">
        <v>192</v>
      </c>
      <c r="O8" s="340">
        <v>4093603</v>
      </c>
      <c r="P8" s="340">
        <v>6175224</v>
      </c>
      <c r="Q8" s="340">
        <v>249644</v>
      </c>
      <c r="R8" s="340">
        <v>1357486</v>
      </c>
      <c r="S8" s="340">
        <v>2991</v>
      </c>
      <c r="T8" s="340">
        <v>54720</v>
      </c>
      <c r="U8" s="340">
        <v>252635</v>
      </c>
      <c r="V8" s="340">
        <v>1412206</v>
      </c>
    </row>
    <row r="9" spans="1:22" ht="15.75">
      <c r="A9" s="27"/>
      <c r="B9" s="319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39" t="s">
        <v>193</v>
      </c>
      <c r="N9" s="339" t="s">
        <v>194</v>
      </c>
      <c r="O9" s="340">
        <v>21566896</v>
      </c>
      <c r="P9" s="340">
        <v>71370482</v>
      </c>
      <c r="Q9" s="340">
        <v>0</v>
      </c>
      <c r="R9" s="340">
        <v>881412</v>
      </c>
      <c r="S9" s="340">
        <v>6690784</v>
      </c>
      <c r="T9" s="340">
        <v>13038237</v>
      </c>
      <c r="U9" s="340">
        <v>6690784</v>
      </c>
      <c r="V9" s="340">
        <v>13919649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9" t="s">
        <v>195</v>
      </c>
      <c r="N10" s="339" t="s">
        <v>196</v>
      </c>
      <c r="O10" s="340">
        <v>1993809</v>
      </c>
      <c r="P10" s="340">
        <v>1494520</v>
      </c>
      <c r="Q10" s="340">
        <v>296418</v>
      </c>
      <c r="R10" s="340">
        <v>419399</v>
      </c>
      <c r="S10" s="340">
        <v>2059</v>
      </c>
      <c r="T10" s="340">
        <v>1467</v>
      </c>
      <c r="U10" s="340">
        <v>298477</v>
      </c>
      <c r="V10" s="340">
        <v>420866</v>
      </c>
    </row>
    <row r="11" spans="1:22" ht="15.75" customHeight="1">
      <c r="A11" s="30"/>
      <c r="B11" s="31" t="s">
        <v>9</v>
      </c>
      <c r="C11" s="32">
        <f aca="true" t="shared" si="0" ref="C11:J11">O6</f>
        <v>42089730</v>
      </c>
      <c r="D11" s="33">
        <f t="shared" si="0"/>
        <v>53631646</v>
      </c>
      <c r="E11" s="34">
        <f t="shared" si="0"/>
        <v>6141673</v>
      </c>
      <c r="F11" s="33">
        <f t="shared" si="0"/>
        <v>6891070</v>
      </c>
      <c r="G11" s="34">
        <f t="shared" si="0"/>
        <v>1281550</v>
      </c>
      <c r="H11" s="33">
        <f t="shared" si="0"/>
        <v>176051</v>
      </c>
      <c r="I11" s="34">
        <f t="shared" si="0"/>
        <v>7423223</v>
      </c>
      <c r="J11" s="33">
        <f t="shared" si="0"/>
        <v>7067121</v>
      </c>
      <c r="K11" s="24"/>
      <c r="L11" s="35"/>
      <c r="M11" s="339" t="s">
        <v>197</v>
      </c>
      <c r="N11" s="339" t="s">
        <v>198</v>
      </c>
      <c r="O11" s="340">
        <v>30021451</v>
      </c>
      <c r="P11" s="340">
        <v>28066303</v>
      </c>
      <c r="Q11" s="340">
        <v>7396840</v>
      </c>
      <c r="R11" s="340">
        <v>7346574</v>
      </c>
      <c r="S11" s="340">
        <v>3716985</v>
      </c>
      <c r="T11" s="340">
        <v>3718209</v>
      </c>
      <c r="U11" s="340">
        <v>11113825</v>
      </c>
      <c r="V11" s="340">
        <v>11064783</v>
      </c>
    </row>
    <row r="12" spans="1:22" ht="15">
      <c r="A12" s="36"/>
      <c r="B12" s="31"/>
      <c r="C12" s="32"/>
      <c r="D12" s="33"/>
      <c r="E12" s="34"/>
      <c r="F12" s="33"/>
      <c r="G12" s="34"/>
      <c r="H12" s="33"/>
      <c r="I12" s="34"/>
      <c r="J12" s="33"/>
      <c r="K12" s="27"/>
      <c r="L12" s="27"/>
      <c r="M12" s="339" t="s">
        <v>199</v>
      </c>
      <c r="N12" s="339" t="s">
        <v>200</v>
      </c>
      <c r="O12" s="340">
        <v>37067564</v>
      </c>
      <c r="P12" s="340">
        <v>35140537</v>
      </c>
      <c r="Q12" s="340">
        <v>8888623</v>
      </c>
      <c r="R12" s="340">
        <v>9084446</v>
      </c>
      <c r="S12" s="340">
        <v>198170</v>
      </c>
      <c r="T12" s="340">
        <v>842892</v>
      </c>
      <c r="U12" s="340">
        <v>9086793</v>
      </c>
      <c r="V12" s="340">
        <v>9927338</v>
      </c>
    </row>
    <row r="13" spans="1:22" ht="15">
      <c r="A13" s="30"/>
      <c r="B13" s="31" t="s">
        <v>10</v>
      </c>
      <c r="C13" s="32">
        <f>O7</f>
        <v>5389188</v>
      </c>
      <c r="D13" s="34">
        <f aca="true" t="shared" si="1" ref="D13:J13">P7</f>
        <v>9807717</v>
      </c>
      <c r="E13" s="32">
        <f t="shared" si="1"/>
        <v>6964187</v>
      </c>
      <c r="F13" s="34">
        <f t="shared" si="1"/>
        <v>8836287</v>
      </c>
      <c r="G13" s="32">
        <f t="shared" si="1"/>
        <v>10429</v>
      </c>
      <c r="H13" s="34">
        <f t="shared" si="1"/>
        <v>1180637</v>
      </c>
      <c r="I13" s="32">
        <f t="shared" si="1"/>
        <v>6974616</v>
      </c>
      <c r="J13" s="33">
        <f t="shared" si="1"/>
        <v>10016924</v>
      </c>
      <c r="K13" s="27"/>
      <c r="L13" s="36"/>
      <c r="M13" s="339" t="s">
        <v>201</v>
      </c>
      <c r="N13" s="339" t="s">
        <v>202</v>
      </c>
      <c r="O13" s="340">
        <v>56024422</v>
      </c>
      <c r="P13" s="340">
        <v>58749665</v>
      </c>
      <c r="Q13" s="340">
        <v>5346949</v>
      </c>
      <c r="R13" s="340">
        <v>2410194</v>
      </c>
      <c r="S13" s="340">
        <v>397464</v>
      </c>
      <c r="T13" s="340">
        <v>256013</v>
      </c>
      <c r="U13" s="340">
        <v>5744413</v>
      </c>
      <c r="V13" s="340">
        <v>2666207</v>
      </c>
    </row>
    <row r="14" spans="1:22" ht="15">
      <c r="A14" s="36"/>
      <c r="B14" s="31"/>
      <c r="C14" s="32"/>
      <c r="D14" s="34"/>
      <c r="E14" s="32"/>
      <c r="F14" s="34"/>
      <c r="G14" s="32"/>
      <c r="H14" s="34"/>
      <c r="I14" s="32"/>
      <c r="J14" s="33"/>
      <c r="K14" s="30"/>
      <c r="L14" s="30"/>
      <c r="M14" s="339" t="s">
        <v>203</v>
      </c>
      <c r="N14" s="339" t="s">
        <v>204</v>
      </c>
      <c r="O14" s="340">
        <v>21086507</v>
      </c>
      <c r="P14" s="340">
        <v>29616460</v>
      </c>
      <c r="Q14" s="340">
        <v>4248213</v>
      </c>
      <c r="R14" s="340">
        <v>7541512</v>
      </c>
      <c r="S14" s="340">
        <v>1094750</v>
      </c>
      <c r="T14" s="340">
        <v>17264871</v>
      </c>
      <c r="U14" s="340">
        <v>5342963</v>
      </c>
      <c r="V14" s="340">
        <v>24806383</v>
      </c>
    </row>
    <row r="15" spans="1:22" ht="15">
      <c r="A15" s="30"/>
      <c r="B15" s="31" t="s">
        <v>11</v>
      </c>
      <c r="C15" s="32">
        <f>O8</f>
        <v>4093603</v>
      </c>
      <c r="D15" s="34">
        <f aca="true" t="shared" si="2" ref="D15:J15">P8</f>
        <v>6175224</v>
      </c>
      <c r="E15" s="32">
        <f t="shared" si="2"/>
        <v>249644</v>
      </c>
      <c r="F15" s="34">
        <f t="shared" si="2"/>
        <v>1357486</v>
      </c>
      <c r="G15" s="32">
        <f t="shared" si="2"/>
        <v>2991</v>
      </c>
      <c r="H15" s="34">
        <f t="shared" si="2"/>
        <v>54720</v>
      </c>
      <c r="I15" s="32">
        <f t="shared" si="2"/>
        <v>252635</v>
      </c>
      <c r="J15" s="33">
        <f t="shared" si="2"/>
        <v>1412206</v>
      </c>
      <c r="K15" s="36"/>
      <c r="L15" s="36"/>
      <c r="M15" s="339" t="s">
        <v>205</v>
      </c>
      <c r="N15" s="339" t="s">
        <v>206</v>
      </c>
      <c r="O15" s="340">
        <v>837567</v>
      </c>
      <c r="P15" s="340">
        <v>1560795</v>
      </c>
      <c r="Q15" s="340">
        <v>134930</v>
      </c>
      <c r="R15" s="340">
        <v>410680</v>
      </c>
      <c r="S15" s="340">
        <v>0</v>
      </c>
      <c r="T15" s="340">
        <v>26622</v>
      </c>
      <c r="U15" s="340">
        <v>134930</v>
      </c>
      <c r="V15" s="340">
        <v>437302</v>
      </c>
    </row>
    <row r="16" spans="1:22" ht="15">
      <c r="A16" s="36"/>
      <c r="B16" s="31" t="s">
        <v>12</v>
      </c>
      <c r="C16" s="38"/>
      <c r="D16" s="47"/>
      <c r="E16" s="38"/>
      <c r="F16" s="47"/>
      <c r="G16" s="38"/>
      <c r="H16" s="47"/>
      <c r="I16" s="38"/>
      <c r="J16" s="37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9" ht="15">
      <c r="A17" s="36"/>
      <c r="B17" s="31"/>
      <c r="C17" s="38"/>
      <c r="D17" s="47"/>
      <c r="E17" s="38"/>
      <c r="F17" s="47"/>
      <c r="G17" s="38"/>
      <c r="H17" s="47"/>
      <c r="I17" s="38"/>
      <c r="J17" s="37"/>
      <c r="K17" s="27"/>
      <c r="L17" s="27"/>
      <c r="M17" s="41"/>
      <c r="N17" s="42"/>
      <c r="O17" s="43"/>
      <c r="P17" s="43"/>
      <c r="Q17" s="43"/>
      <c r="R17" s="43"/>
      <c r="S17" s="4"/>
    </row>
    <row r="18" spans="1:19" ht="15">
      <c r="A18" s="30"/>
      <c r="B18" s="31" t="s">
        <v>13</v>
      </c>
      <c r="C18" s="32">
        <f>O9</f>
        <v>21566896</v>
      </c>
      <c r="D18" s="34">
        <f aca="true" t="shared" si="3" ref="D18:J18">P9</f>
        <v>71370482</v>
      </c>
      <c r="E18" s="32">
        <f t="shared" si="3"/>
        <v>0</v>
      </c>
      <c r="F18" s="34">
        <f t="shared" si="3"/>
        <v>881412</v>
      </c>
      <c r="G18" s="32">
        <f t="shared" si="3"/>
        <v>6690784</v>
      </c>
      <c r="H18" s="34">
        <f t="shared" si="3"/>
        <v>13038237</v>
      </c>
      <c r="I18" s="32">
        <f t="shared" si="3"/>
        <v>6690784</v>
      </c>
      <c r="J18" s="33">
        <f t="shared" si="3"/>
        <v>13919649</v>
      </c>
      <c r="K18" s="27"/>
      <c r="L18" s="27"/>
      <c r="M18" s="18"/>
      <c r="N18" s="18"/>
      <c r="O18" s="18"/>
      <c r="P18" s="18"/>
      <c r="Q18" s="18"/>
      <c r="R18" s="18"/>
      <c r="S18" s="4"/>
    </row>
    <row r="19" spans="1:19" ht="15">
      <c r="A19" s="36"/>
      <c r="B19" s="31" t="s">
        <v>14</v>
      </c>
      <c r="C19" s="44"/>
      <c r="D19" s="282"/>
      <c r="E19" s="44"/>
      <c r="F19" s="282"/>
      <c r="G19" s="44"/>
      <c r="H19" s="282"/>
      <c r="I19" s="44"/>
      <c r="J19" s="283"/>
      <c r="K19" s="27"/>
      <c r="L19" s="27"/>
      <c r="M19" s="17"/>
      <c r="N19" s="17"/>
      <c r="O19" s="18"/>
      <c r="P19" s="18"/>
      <c r="Q19" s="18"/>
      <c r="R19" s="18"/>
      <c r="S19" s="4"/>
    </row>
    <row r="20" spans="1:19" ht="15">
      <c r="A20" s="36"/>
      <c r="B20" s="45"/>
      <c r="C20" s="44"/>
      <c r="D20" s="282"/>
      <c r="E20" s="44"/>
      <c r="F20" s="282"/>
      <c r="G20" s="44"/>
      <c r="H20" s="282"/>
      <c r="I20" s="44"/>
      <c r="J20" s="283"/>
      <c r="K20" s="27"/>
      <c r="L20" s="27"/>
      <c r="M20" s="17"/>
      <c r="N20" s="17"/>
      <c r="O20" s="18"/>
      <c r="P20" s="18"/>
      <c r="Q20" s="18"/>
      <c r="R20" s="18"/>
      <c r="S20" s="4"/>
    </row>
    <row r="21" spans="1:19" ht="15">
      <c r="A21" s="30"/>
      <c r="B21" s="31" t="s">
        <v>15</v>
      </c>
      <c r="C21" s="32">
        <f>O10</f>
        <v>1993809</v>
      </c>
      <c r="D21" s="34">
        <f aca="true" t="shared" si="4" ref="D21:J21">P10</f>
        <v>1494520</v>
      </c>
      <c r="E21" s="32">
        <f t="shared" si="4"/>
        <v>296418</v>
      </c>
      <c r="F21" s="34">
        <f t="shared" si="4"/>
        <v>419399</v>
      </c>
      <c r="G21" s="32">
        <f t="shared" si="4"/>
        <v>2059</v>
      </c>
      <c r="H21" s="34">
        <f t="shared" si="4"/>
        <v>1467</v>
      </c>
      <c r="I21" s="32">
        <f t="shared" si="4"/>
        <v>298477</v>
      </c>
      <c r="J21" s="33">
        <f t="shared" si="4"/>
        <v>420866</v>
      </c>
      <c r="K21" s="27"/>
      <c r="L21" s="27"/>
      <c r="M21" s="17"/>
      <c r="N21" s="17"/>
      <c r="O21" s="18"/>
      <c r="P21" s="18"/>
      <c r="Q21" s="18"/>
      <c r="R21" s="18"/>
      <c r="S21" s="4"/>
    </row>
    <row r="22" spans="1:19" ht="15">
      <c r="A22" s="46"/>
      <c r="B22" s="31"/>
      <c r="C22" s="32"/>
      <c r="D22" s="34"/>
      <c r="E22" s="32"/>
      <c r="F22" s="34"/>
      <c r="G22" s="32"/>
      <c r="H22" s="34"/>
      <c r="I22" s="32"/>
      <c r="J22" s="33"/>
      <c r="K22" s="27"/>
      <c r="L22" s="27"/>
      <c r="M22" s="17"/>
      <c r="N22" s="17"/>
      <c r="O22" s="18"/>
      <c r="P22" s="18"/>
      <c r="Q22" s="18"/>
      <c r="R22" s="18"/>
      <c r="S22" s="4"/>
    </row>
    <row r="23" spans="1:20" ht="15">
      <c r="A23" s="30"/>
      <c r="B23" s="31" t="s">
        <v>16</v>
      </c>
      <c r="C23" s="32">
        <f>O11</f>
        <v>30021451</v>
      </c>
      <c r="D23" s="34">
        <f aca="true" t="shared" si="5" ref="D23:J23">P11</f>
        <v>28066303</v>
      </c>
      <c r="E23" s="32">
        <f t="shared" si="5"/>
        <v>7396840</v>
      </c>
      <c r="F23" s="34">
        <f t="shared" si="5"/>
        <v>7346574</v>
      </c>
      <c r="G23" s="32">
        <f t="shared" si="5"/>
        <v>3716985</v>
      </c>
      <c r="H23" s="34">
        <f t="shared" si="5"/>
        <v>3718209</v>
      </c>
      <c r="I23" s="32">
        <f t="shared" si="5"/>
        <v>11113825</v>
      </c>
      <c r="J23" s="33">
        <f t="shared" si="5"/>
        <v>11064783</v>
      </c>
      <c r="K23" s="27"/>
      <c r="L23" s="27"/>
      <c r="M23" s="17"/>
      <c r="N23" s="17"/>
      <c r="O23" s="18"/>
      <c r="P23" s="18"/>
      <c r="Q23" s="18"/>
      <c r="R23" s="18"/>
      <c r="S23" s="27"/>
      <c r="T23" s="27"/>
    </row>
    <row r="24" spans="1:19" ht="15">
      <c r="A24" s="36"/>
      <c r="B24" s="45"/>
      <c r="C24" s="44"/>
      <c r="D24" s="282"/>
      <c r="E24" s="44"/>
      <c r="F24" s="282"/>
      <c r="G24" s="44"/>
      <c r="H24" s="282"/>
      <c r="I24" s="44"/>
      <c r="J24" s="283"/>
      <c r="K24" s="27"/>
      <c r="L24" s="27"/>
      <c r="M24" s="17"/>
      <c r="N24" s="17"/>
      <c r="O24" s="18"/>
      <c r="P24" s="18"/>
      <c r="Q24" s="18"/>
      <c r="R24" s="18"/>
      <c r="S24" s="4"/>
    </row>
    <row r="25" spans="1:19" ht="15">
      <c r="A25" s="30"/>
      <c r="B25" s="31" t="s">
        <v>17</v>
      </c>
      <c r="C25" s="32">
        <f>O12</f>
        <v>37067564</v>
      </c>
      <c r="D25" s="34">
        <f aca="true" t="shared" si="6" ref="D25:J25">P12</f>
        <v>35140537</v>
      </c>
      <c r="E25" s="32">
        <f t="shared" si="6"/>
        <v>8888623</v>
      </c>
      <c r="F25" s="34">
        <f t="shared" si="6"/>
        <v>9084446</v>
      </c>
      <c r="G25" s="32">
        <f t="shared" si="6"/>
        <v>198170</v>
      </c>
      <c r="H25" s="34">
        <f t="shared" si="6"/>
        <v>842892</v>
      </c>
      <c r="I25" s="32">
        <f t="shared" si="6"/>
        <v>9086793</v>
      </c>
      <c r="J25" s="33">
        <f t="shared" si="6"/>
        <v>9927338</v>
      </c>
      <c r="K25" s="27"/>
      <c r="L25" s="27"/>
      <c r="M25" s="17"/>
      <c r="N25" s="17"/>
      <c r="O25" s="18"/>
      <c r="P25" s="18"/>
      <c r="Q25" s="18"/>
      <c r="R25" s="18"/>
      <c r="S25" s="4"/>
    </row>
    <row r="26" spans="1:19" ht="15">
      <c r="A26" s="36"/>
      <c r="B26" s="31" t="s">
        <v>18</v>
      </c>
      <c r="C26" s="44"/>
      <c r="D26" s="282"/>
      <c r="E26" s="44"/>
      <c r="F26" s="282"/>
      <c r="G26" s="44"/>
      <c r="H26" s="282"/>
      <c r="I26" s="44"/>
      <c r="J26" s="283"/>
      <c r="K26" s="27"/>
      <c r="L26" s="27"/>
      <c r="M26" s="17"/>
      <c r="N26" s="17"/>
      <c r="O26" s="18"/>
      <c r="P26" s="18"/>
      <c r="Q26" s="18"/>
      <c r="R26" s="18"/>
      <c r="S26" s="4"/>
    </row>
    <row r="27" spans="1:19" ht="15">
      <c r="A27" s="36"/>
      <c r="B27" s="31"/>
      <c r="C27" s="44"/>
      <c r="D27" s="282"/>
      <c r="E27" s="44"/>
      <c r="F27" s="282"/>
      <c r="G27" s="44"/>
      <c r="H27" s="282"/>
      <c r="I27" s="44"/>
      <c r="J27" s="283"/>
      <c r="K27" s="27"/>
      <c r="L27" s="27"/>
      <c r="M27" s="17"/>
      <c r="N27" s="17"/>
      <c r="O27" s="18"/>
      <c r="P27" s="18"/>
      <c r="Q27" s="18"/>
      <c r="R27" s="18"/>
      <c r="S27" s="4"/>
    </row>
    <row r="28" spans="1:19" ht="15">
      <c r="A28" s="30"/>
      <c r="B28" s="31" t="s">
        <v>19</v>
      </c>
      <c r="C28" s="32">
        <f>O13</f>
        <v>56024422</v>
      </c>
      <c r="D28" s="34">
        <f aca="true" t="shared" si="7" ref="D28:J28">P13</f>
        <v>58749665</v>
      </c>
      <c r="E28" s="32">
        <f t="shared" si="7"/>
        <v>5346949</v>
      </c>
      <c r="F28" s="34">
        <f t="shared" si="7"/>
        <v>2410194</v>
      </c>
      <c r="G28" s="32">
        <f t="shared" si="7"/>
        <v>397464</v>
      </c>
      <c r="H28" s="34">
        <f t="shared" si="7"/>
        <v>256013</v>
      </c>
      <c r="I28" s="32">
        <f t="shared" si="7"/>
        <v>5744413</v>
      </c>
      <c r="J28" s="33">
        <f t="shared" si="7"/>
        <v>2666207</v>
      </c>
      <c r="K28" s="27"/>
      <c r="L28" s="27"/>
      <c r="M28" s="17"/>
      <c r="N28" s="17"/>
      <c r="O28" s="18"/>
      <c r="P28" s="18"/>
      <c r="Q28" s="18"/>
      <c r="R28" s="18"/>
      <c r="S28" s="4"/>
    </row>
    <row r="29" spans="1:19" ht="15">
      <c r="A29" s="36"/>
      <c r="B29" s="31"/>
      <c r="C29" s="32"/>
      <c r="D29" s="34"/>
      <c r="E29" s="32"/>
      <c r="F29" s="34"/>
      <c r="G29" s="32"/>
      <c r="H29" s="34"/>
      <c r="I29" s="32"/>
      <c r="J29" s="33"/>
      <c r="K29" s="27"/>
      <c r="L29" s="27"/>
      <c r="M29" s="27"/>
      <c r="N29" s="27"/>
      <c r="O29" s="40"/>
      <c r="P29" s="40"/>
      <c r="Q29" s="40"/>
      <c r="R29" s="40"/>
      <c r="S29" s="4"/>
    </row>
    <row r="30" spans="1:19" ht="15" customHeight="1">
      <c r="A30" s="30"/>
      <c r="B30" s="31" t="s">
        <v>20</v>
      </c>
      <c r="C30" s="38">
        <f>O14</f>
        <v>21086507</v>
      </c>
      <c r="D30" s="47">
        <f aca="true" t="shared" si="8" ref="D30:J30">P14</f>
        <v>29616460</v>
      </c>
      <c r="E30" s="38">
        <f t="shared" si="8"/>
        <v>4248213</v>
      </c>
      <c r="F30" s="47">
        <f t="shared" si="8"/>
        <v>7541512</v>
      </c>
      <c r="G30" s="38">
        <f t="shared" si="8"/>
        <v>1094750</v>
      </c>
      <c r="H30" s="47">
        <f t="shared" si="8"/>
        <v>17264871</v>
      </c>
      <c r="I30" s="38">
        <f t="shared" si="8"/>
        <v>5342963</v>
      </c>
      <c r="J30" s="37">
        <f t="shared" si="8"/>
        <v>24806383</v>
      </c>
      <c r="K30" s="27"/>
      <c r="L30" s="27"/>
      <c r="M30" s="27"/>
      <c r="N30" s="27"/>
      <c r="O30" s="27"/>
      <c r="P30" s="27"/>
      <c r="Q30" s="4"/>
      <c r="R30" s="4"/>
      <c r="S30" s="4"/>
    </row>
    <row r="31" spans="1:19" ht="15">
      <c r="A31" s="36"/>
      <c r="B31" s="31" t="s">
        <v>21</v>
      </c>
      <c r="C31" s="44"/>
      <c r="D31" s="282"/>
      <c r="E31" s="44"/>
      <c r="F31" s="282"/>
      <c r="G31" s="44"/>
      <c r="H31" s="282"/>
      <c r="I31" s="44"/>
      <c r="J31" s="283"/>
      <c r="K31" s="1"/>
      <c r="L31" s="1"/>
      <c r="M31" s="27"/>
      <c r="N31" s="27"/>
      <c r="O31" s="27"/>
      <c r="P31" s="27"/>
      <c r="Q31" s="4"/>
      <c r="R31" s="4"/>
      <c r="S31" s="4"/>
    </row>
    <row r="32" spans="1:19" ht="15">
      <c r="A32" s="36"/>
      <c r="B32" s="31"/>
      <c r="C32" s="38"/>
      <c r="D32" s="47"/>
      <c r="E32" s="38"/>
      <c r="F32" s="47"/>
      <c r="G32" s="38"/>
      <c r="H32" s="47"/>
      <c r="I32" s="38"/>
      <c r="J32" s="37"/>
      <c r="K32" s="1"/>
      <c r="L32" s="1"/>
      <c r="M32" s="27"/>
      <c r="N32" s="27"/>
      <c r="O32" s="27"/>
      <c r="P32" s="27"/>
      <c r="Q32" s="4"/>
      <c r="R32" s="4"/>
      <c r="S32" s="4"/>
    </row>
    <row r="33" spans="1:19" ht="15" customHeight="1">
      <c r="A33" s="48"/>
      <c r="B33" s="31" t="s">
        <v>22</v>
      </c>
      <c r="C33" s="38">
        <f>O15</f>
        <v>837567</v>
      </c>
      <c r="D33" s="47">
        <f aca="true" t="shared" si="9" ref="D33:J33">P15</f>
        <v>1560795</v>
      </c>
      <c r="E33" s="38">
        <f t="shared" si="9"/>
        <v>134930</v>
      </c>
      <c r="F33" s="47">
        <f t="shared" si="9"/>
        <v>410680</v>
      </c>
      <c r="G33" s="38">
        <f t="shared" si="9"/>
        <v>0</v>
      </c>
      <c r="H33" s="47">
        <f t="shared" si="9"/>
        <v>26622</v>
      </c>
      <c r="I33" s="38">
        <f t="shared" si="9"/>
        <v>134930</v>
      </c>
      <c r="J33" s="37">
        <f t="shared" si="9"/>
        <v>437302</v>
      </c>
      <c r="K33" s="1"/>
      <c r="L33" s="1"/>
      <c r="M33" s="27"/>
      <c r="N33" s="27"/>
      <c r="O33" s="27"/>
      <c r="P33" s="27"/>
      <c r="Q33" s="4"/>
      <c r="R33" s="4"/>
      <c r="S33" s="4"/>
    </row>
    <row r="34" spans="1:19" ht="15">
      <c r="A34" s="46"/>
      <c r="B34" s="31" t="s">
        <v>23</v>
      </c>
      <c r="C34" s="38"/>
      <c r="D34" s="37"/>
      <c r="E34" s="47"/>
      <c r="F34" s="37"/>
      <c r="G34" s="47"/>
      <c r="H34" s="37"/>
      <c r="I34" s="47"/>
      <c r="J34" s="37"/>
      <c r="K34" s="1"/>
      <c r="L34" s="1"/>
      <c r="M34" s="27"/>
      <c r="N34" s="27"/>
      <c r="O34" s="27"/>
      <c r="P34" s="27"/>
      <c r="Q34" s="4"/>
      <c r="R34" s="4"/>
      <c r="S34" s="4"/>
    </row>
    <row r="35" spans="1:19" ht="15" customHeight="1">
      <c r="A35" s="46"/>
      <c r="B35" s="49"/>
      <c r="C35" s="38"/>
      <c r="D35" s="37"/>
      <c r="E35" s="47"/>
      <c r="F35" s="50"/>
      <c r="G35" s="47"/>
      <c r="H35" s="50"/>
      <c r="I35" s="47"/>
      <c r="J35" s="37"/>
      <c r="K35" s="1"/>
      <c r="L35" s="1"/>
      <c r="M35" s="27"/>
      <c r="N35" s="27"/>
      <c r="O35" s="27"/>
      <c r="P35" s="27"/>
      <c r="Q35" s="4"/>
      <c r="R35" s="4"/>
      <c r="S35" s="4"/>
    </row>
    <row r="36" spans="1:19" ht="24.95" customHeight="1" thickBot="1">
      <c r="A36" s="46"/>
      <c r="B36" s="51" t="s">
        <v>24</v>
      </c>
      <c r="C36" s="52">
        <f aca="true" t="shared" si="10" ref="C36:J36">SUM(C11:C33)</f>
        <v>220170737</v>
      </c>
      <c r="D36" s="53">
        <f t="shared" si="10"/>
        <v>295613349</v>
      </c>
      <c r="E36" s="53">
        <f t="shared" si="10"/>
        <v>39667477</v>
      </c>
      <c r="F36" s="54">
        <f t="shared" si="10"/>
        <v>45179060</v>
      </c>
      <c r="G36" s="55">
        <f t="shared" si="10"/>
        <v>13395182</v>
      </c>
      <c r="H36" s="54">
        <f t="shared" si="10"/>
        <v>36559719</v>
      </c>
      <c r="I36" s="55">
        <f t="shared" si="10"/>
        <v>53062659</v>
      </c>
      <c r="J36" s="53">
        <f t="shared" si="10"/>
        <v>81738779</v>
      </c>
      <c r="K36" s="1"/>
      <c r="L36" s="1"/>
      <c r="M36" s="27"/>
      <c r="N36" s="27"/>
      <c r="O36" s="27"/>
      <c r="P36" s="27"/>
      <c r="Q36" s="4"/>
      <c r="R36" s="4"/>
      <c r="S36" s="4"/>
    </row>
    <row r="37" spans="1:19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7">
        <f>(C36-I36)/1000000</f>
        <v>167.108078</v>
      </c>
      <c r="D38" s="57">
        <f>(D36-J36)/1000000</f>
        <v>213.87457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  <c r="S38" s="4"/>
    </row>
    <row r="39" spans="1:19" ht="14.25">
      <c r="A39" s="1"/>
      <c r="B39" s="58" t="s">
        <v>26</v>
      </c>
      <c r="C39" s="57">
        <f>(C36-D36)/1000000</f>
        <v>-75.442612</v>
      </c>
      <c r="E39" s="57">
        <f>(E36-F36)/1000000</f>
        <v>-5.511583</v>
      </c>
      <c r="G39" s="57">
        <f>(G36-H36)/1000000</f>
        <v>-23.164537</v>
      </c>
      <c r="H39" s="1"/>
      <c r="I39" s="57">
        <f>(I36-J36)/1000000</f>
        <v>-28.67612</v>
      </c>
      <c r="J39" s="1"/>
      <c r="K39" s="1"/>
      <c r="L39" s="1"/>
      <c r="M39" s="27"/>
      <c r="N39" s="27"/>
      <c r="O39" s="27"/>
      <c r="P39" s="27"/>
      <c r="Q39" s="4"/>
      <c r="R39" s="4"/>
      <c r="S39" s="4"/>
    </row>
    <row r="40" spans="1:19" ht="14.25">
      <c r="A40" s="1"/>
      <c r="B40" s="59" t="s">
        <v>27</v>
      </c>
      <c r="C40" s="60">
        <f>-1+(C36/D36)</f>
        <v>-0.2552070542660102</v>
      </c>
      <c r="D40" s="1"/>
      <c r="E40" s="60">
        <f>-1+(E36/F36)</f>
        <v>-0.12199419377029974</v>
      </c>
      <c r="F40" s="1"/>
      <c r="G40" s="60">
        <f>-1+(G36/H36)</f>
        <v>-0.6336081795377038</v>
      </c>
      <c r="H40" s="1"/>
      <c r="I40" s="60">
        <f>-1+(I36/J36)</f>
        <v>-0.3508263807072528</v>
      </c>
      <c r="J40" s="1"/>
      <c r="K40" s="1"/>
      <c r="L40" s="1"/>
      <c r="M40" s="27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  <c r="S45" s="4"/>
    </row>
    <row r="51" spans="1:19" ht="12.75">
      <c r="A51" s="4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2:J2"/>
    <mergeCell ref="B1:J1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&amp;C&amp;"Book Antiqua,Regular"-1-</oddHeader>
  </headerFooter>
  <ignoredErrors>
    <ignoredError sqref="D9 F9 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31">
      <selection activeCell="Q54" sqref="Q5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5" r:id="rId2"/>
  <headerFooter alignWithMargins="0">
    <oddHeader>&amp;C&amp;"Book Antiqua,Regular"-2-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A16">
      <selection activeCell="M6" sqref="M6"/>
    </sheetView>
  </sheetViews>
  <sheetFormatPr defaultColWidth="10.421875" defaultRowHeight="12.75"/>
  <cols>
    <col min="1" max="1" width="4.57421875" style="5" customWidth="1"/>
    <col min="2" max="2" width="47.57421875" style="5" customWidth="1"/>
    <col min="3" max="3" width="15.7109375" style="5" customWidth="1"/>
    <col min="4" max="4" width="15.8515625" style="5" customWidth="1"/>
    <col min="5" max="5" width="13.57421875" style="5" customWidth="1"/>
    <col min="6" max="6" width="14.140625" style="5" customWidth="1"/>
    <col min="7" max="7" width="14.28125" style="5" customWidth="1"/>
    <col min="8" max="8" width="13.57421875" style="5" customWidth="1"/>
    <col min="9" max="9" width="13.7109375" style="5" customWidth="1"/>
    <col min="10" max="10" width="14.00390625" style="5" customWidth="1"/>
    <col min="11" max="12" width="10.42187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10.421875" style="5" customWidth="1"/>
  </cols>
  <sheetData>
    <row r="1" spans="1:19" ht="14.25" customHeight="1">
      <c r="A1" s="1"/>
      <c r="B1" s="359" t="s">
        <v>148</v>
      </c>
      <c r="C1" s="359"/>
      <c r="D1" s="359"/>
      <c r="E1" s="359"/>
      <c r="F1" s="359"/>
      <c r="G1" s="359"/>
      <c r="H1" s="359"/>
      <c r="I1" s="359"/>
      <c r="J1" s="359"/>
      <c r="K1" s="4"/>
      <c r="L1" s="4"/>
      <c r="M1" s="4"/>
      <c r="N1" s="4"/>
      <c r="O1" s="4"/>
      <c r="P1" s="4"/>
      <c r="Q1" s="4"/>
      <c r="R1" s="4"/>
      <c r="S1" s="4"/>
    </row>
    <row r="2" spans="1:19" ht="14.25" customHeight="1">
      <c r="A2" s="3"/>
      <c r="B2" s="359" t="str">
        <f>"JANUARY - "&amp;UPPER('Table 1'!$M$1)&amp;" "&amp;'Table 1'!$N$1&amp;" WITH THE CORRESPONDING PERIOD OF "&amp;'Table 1'!$O$1</f>
        <v>JANUARY - MAY  2020 WITH THE CORRESPONDING PERIOD OF 2019</v>
      </c>
      <c r="C2" s="359"/>
      <c r="D2" s="359"/>
      <c r="E2" s="359"/>
      <c r="F2" s="359"/>
      <c r="G2" s="359"/>
      <c r="H2" s="359"/>
      <c r="I2" s="359"/>
      <c r="J2" s="359"/>
      <c r="K2" s="4"/>
      <c r="L2" s="4"/>
      <c r="M2" s="4"/>
      <c r="N2" s="4"/>
      <c r="O2" s="4"/>
      <c r="P2" s="4"/>
      <c r="Q2" s="4"/>
      <c r="R2" s="4"/>
      <c r="S2" s="4"/>
    </row>
    <row r="3" spans="1:19" ht="15">
      <c r="A3" s="3"/>
      <c r="B3" s="6" t="s">
        <v>28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38" t="s">
        <v>155</v>
      </c>
      <c r="N5" s="338" t="s">
        <v>156</v>
      </c>
      <c r="O5" s="338" t="s">
        <v>157</v>
      </c>
      <c r="P5" s="338" t="s">
        <v>158</v>
      </c>
      <c r="Q5" s="338" t="s">
        <v>159</v>
      </c>
      <c r="R5" s="338" t="s">
        <v>160</v>
      </c>
      <c r="S5" s="338" t="s">
        <v>161</v>
      </c>
      <c r="T5" s="338" t="s">
        <v>162</v>
      </c>
      <c r="U5" s="338" t="s">
        <v>163</v>
      </c>
      <c r="V5" s="338" t="s">
        <v>164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39" t="s">
        <v>187</v>
      </c>
      <c r="N6" s="339" t="s">
        <v>188</v>
      </c>
      <c r="O6" s="340">
        <v>244342339</v>
      </c>
      <c r="P6" s="340">
        <v>248855941</v>
      </c>
      <c r="Q6" s="340">
        <v>28474259</v>
      </c>
      <c r="R6" s="340">
        <v>30539276</v>
      </c>
      <c r="S6" s="340">
        <v>1749943</v>
      </c>
      <c r="T6" s="340">
        <v>719025</v>
      </c>
      <c r="U6" s="340">
        <v>30224202</v>
      </c>
      <c r="V6" s="340">
        <v>31258301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39" t="s">
        <v>189</v>
      </c>
      <c r="N7" s="339" t="s">
        <v>190</v>
      </c>
      <c r="O7" s="340">
        <v>35172674</v>
      </c>
      <c r="P7" s="340">
        <v>42589566</v>
      </c>
      <c r="Q7" s="340">
        <v>32283099</v>
      </c>
      <c r="R7" s="340">
        <v>38954502</v>
      </c>
      <c r="S7" s="340">
        <v>1085981</v>
      </c>
      <c r="T7" s="340">
        <v>9345353</v>
      </c>
      <c r="U7" s="340">
        <v>33369080</v>
      </c>
      <c r="V7" s="340">
        <v>48299855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39" t="s">
        <v>191</v>
      </c>
      <c r="N8" s="339" t="s">
        <v>192</v>
      </c>
      <c r="O8" s="340">
        <v>27181544</v>
      </c>
      <c r="P8" s="340">
        <v>24278167</v>
      </c>
      <c r="Q8" s="340">
        <v>3805242</v>
      </c>
      <c r="R8" s="340">
        <v>6213506</v>
      </c>
      <c r="S8" s="340">
        <v>56206</v>
      </c>
      <c r="T8" s="340">
        <v>148564</v>
      </c>
      <c r="U8" s="340">
        <v>3861448</v>
      </c>
      <c r="V8" s="340">
        <v>6362070</v>
      </c>
      <c r="W8" s="4"/>
    </row>
    <row r="9" spans="1:23" ht="15.75">
      <c r="A9" s="27"/>
      <c r="B9" s="319"/>
      <c r="C9" s="85" t="str">
        <f>'Table 1'!$N$1&amp;"*"</f>
        <v>2020*</v>
      </c>
      <c r="D9" s="86">
        <f>'Table 1'!$O$1</f>
        <v>2019</v>
      </c>
      <c r="E9" s="85" t="str">
        <f>'Table 1'!$N$1&amp;"*"</f>
        <v>2020*</v>
      </c>
      <c r="F9" s="86">
        <f>'Table 1'!$O$1</f>
        <v>2019</v>
      </c>
      <c r="G9" s="85" t="str">
        <f>'Table 1'!$N$1&amp;"*"</f>
        <v>2020*</v>
      </c>
      <c r="H9" s="86">
        <f>'Table 1'!$O$1</f>
        <v>2019</v>
      </c>
      <c r="I9" s="85" t="str">
        <f>'Table 1'!$N$1&amp;"*"</f>
        <v>2020*</v>
      </c>
      <c r="J9" s="86">
        <f>'Table 1'!$O$1</f>
        <v>2019</v>
      </c>
      <c r="K9" s="24"/>
      <c r="L9" s="24"/>
      <c r="M9" s="339" t="s">
        <v>193</v>
      </c>
      <c r="N9" s="339" t="s">
        <v>194</v>
      </c>
      <c r="O9" s="340">
        <v>251354401</v>
      </c>
      <c r="P9" s="340">
        <v>310808426</v>
      </c>
      <c r="Q9" s="340">
        <v>8066450</v>
      </c>
      <c r="R9" s="340">
        <v>14727707</v>
      </c>
      <c r="S9" s="340">
        <v>107483570</v>
      </c>
      <c r="T9" s="340">
        <v>105563026</v>
      </c>
      <c r="U9" s="340">
        <v>115550020</v>
      </c>
      <c r="V9" s="340">
        <v>120290733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39" t="s">
        <v>195</v>
      </c>
      <c r="N10" s="339" t="s">
        <v>196</v>
      </c>
      <c r="O10" s="340">
        <v>10460742</v>
      </c>
      <c r="P10" s="340">
        <v>8155084</v>
      </c>
      <c r="Q10" s="340">
        <v>1189131</v>
      </c>
      <c r="R10" s="340">
        <v>1493274</v>
      </c>
      <c r="S10" s="340">
        <v>3086</v>
      </c>
      <c r="T10" s="340">
        <v>4037</v>
      </c>
      <c r="U10" s="340">
        <v>1192217</v>
      </c>
      <c r="V10" s="340">
        <v>1497311</v>
      </c>
      <c r="W10" s="4"/>
    </row>
    <row r="11" spans="1:23" ht="15.75" customHeight="1">
      <c r="A11" s="30"/>
      <c r="B11" s="31" t="s">
        <v>9</v>
      </c>
      <c r="C11" s="61">
        <f>O6</f>
        <v>244342339</v>
      </c>
      <c r="D11" s="63">
        <f aca="true" t="shared" si="0" ref="D11:J11">P6</f>
        <v>248855941</v>
      </c>
      <c r="E11" s="61">
        <f t="shared" si="0"/>
        <v>28474259</v>
      </c>
      <c r="F11" s="63">
        <f t="shared" si="0"/>
        <v>30539276</v>
      </c>
      <c r="G11" s="61">
        <f t="shared" si="0"/>
        <v>1749943</v>
      </c>
      <c r="H11" s="63">
        <f t="shared" si="0"/>
        <v>719025</v>
      </c>
      <c r="I11" s="61">
        <f t="shared" si="0"/>
        <v>30224202</v>
      </c>
      <c r="J11" s="62">
        <f t="shared" si="0"/>
        <v>31258301</v>
      </c>
      <c r="K11" s="24"/>
      <c r="L11" s="35"/>
      <c r="M11" s="339" t="s">
        <v>197</v>
      </c>
      <c r="N11" s="339" t="s">
        <v>198</v>
      </c>
      <c r="O11" s="340">
        <v>130744523</v>
      </c>
      <c r="P11" s="340">
        <v>125069819</v>
      </c>
      <c r="Q11" s="340">
        <v>30358856</v>
      </c>
      <c r="R11" s="340">
        <v>34593009</v>
      </c>
      <c r="S11" s="340">
        <v>11862675</v>
      </c>
      <c r="T11" s="340">
        <v>15740398</v>
      </c>
      <c r="U11" s="340">
        <v>42221531</v>
      </c>
      <c r="V11" s="340">
        <v>50333407</v>
      </c>
      <c r="W11" s="4"/>
    </row>
    <row r="12" spans="1:23" ht="15">
      <c r="A12" s="36"/>
      <c r="B12" s="31"/>
      <c r="C12" s="61"/>
      <c r="D12" s="63"/>
      <c r="E12" s="61"/>
      <c r="F12" s="63"/>
      <c r="G12" s="61"/>
      <c r="H12" s="63"/>
      <c r="I12" s="61"/>
      <c r="J12" s="62"/>
      <c r="K12" s="27"/>
      <c r="L12" s="27"/>
      <c r="M12" s="339" t="s">
        <v>199</v>
      </c>
      <c r="N12" s="339" t="s">
        <v>200</v>
      </c>
      <c r="O12" s="340">
        <v>146809341</v>
      </c>
      <c r="P12" s="340">
        <v>142116064</v>
      </c>
      <c r="Q12" s="340">
        <v>31310216</v>
      </c>
      <c r="R12" s="340">
        <v>41904169</v>
      </c>
      <c r="S12" s="340">
        <v>1393479</v>
      </c>
      <c r="T12" s="340">
        <v>3858723</v>
      </c>
      <c r="U12" s="340">
        <v>32703695</v>
      </c>
      <c r="V12" s="340">
        <v>45762892</v>
      </c>
      <c r="W12" s="4"/>
    </row>
    <row r="13" spans="1:23" ht="15">
      <c r="A13" s="30"/>
      <c r="B13" s="31" t="s">
        <v>10</v>
      </c>
      <c r="C13" s="61">
        <f>O7</f>
        <v>35172674</v>
      </c>
      <c r="D13" s="63">
        <f aca="true" t="shared" si="1" ref="D13:J13">P7</f>
        <v>42589566</v>
      </c>
      <c r="E13" s="61">
        <f t="shared" si="1"/>
        <v>32283099</v>
      </c>
      <c r="F13" s="63">
        <f t="shared" si="1"/>
        <v>38954502</v>
      </c>
      <c r="G13" s="61">
        <f t="shared" si="1"/>
        <v>1085981</v>
      </c>
      <c r="H13" s="63">
        <f t="shared" si="1"/>
        <v>9345353</v>
      </c>
      <c r="I13" s="61">
        <f t="shared" si="1"/>
        <v>33369080</v>
      </c>
      <c r="J13" s="62">
        <f t="shared" si="1"/>
        <v>48299855</v>
      </c>
      <c r="K13" s="27"/>
      <c r="L13" s="36"/>
      <c r="M13" s="339" t="s">
        <v>201</v>
      </c>
      <c r="N13" s="339" t="s">
        <v>202</v>
      </c>
      <c r="O13" s="340">
        <v>269925380</v>
      </c>
      <c r="P13" s="340">
        <v>267027236</v>
      </c>
      <c r="Q13" s="340">
        <v>19576879</v>
      </c>
      <c r="R13" s="340">
        <v>18793841</v>
      </c>
      <c r="S13" s="340">
        <v>2133320</v>
      </c>
      <c r="T13" s="340">
        <v>2529102</v>
      </c>
      <c r="U13" s="340">
        <v>21710199</v>
      </c>
      <c r="V13" s="340">
        <v>21322943</v>
      </c>
      <c r="W13" s="4"/>
    </row>
    <row r="14" spans="1:23" ht="15">
      <c r="A14" s="36"/>
      <c r="B14" s="31"/>
      <c r="C14" s="61"/>
      <c r="D14" s="63"/>
      <c r="E14" s="61"/>
      <c r="F14" s="63"/>
      <c r="G14" s="61"/>
      <c r="H14" s="63"/>
      <c r="I14" s="61"/>
      <c r="J14" s="62"/>
      <c r="K14" s="30"/>
      <c r="L14" s="30"/>
      <c r="M14" s="339" t="s">
        <v>203</v>
      </c>
      <c r="N14" s="339" t="s">
        <v>204</v>
      </c>
      <c r="O14" s="340">
        <v>110346801</v>
      </c>
      <c r="P14" s="340">
        <v>140105729</v>
      </c>
      <c r="Q14" s="340">
        <v>21719288</v>
      </c>
      <c r="R14" s="340">
        <v>32723457</v>
      </c>
      <c r="S14" s="340">
        <v>7514185</v>
      </c>
      <c r="T14" s="340">
        <v>48046265</v>
      </c>
      <c r="U14" s="340">
        <v>29233473</v>
      </c>
      <c r="V14" s="340">
        <v>80769722</v>
      </c>
      <c r="W14" s="4"/>
    </row>
    <row r="15" spans="1:23" ht="15">
      <c r="A15" s="30"/>
      <c r="B15" s="31" t="s">
        <v>11</v>
      </c>
      <c r="C15" s="61">
        <f>O8</f>
        <v>27181544</v>
      </c>
      <c r="D15" s="63">
        <f aca="true" t="shared" si="2" ref="D15:J15">P8</f>
        <v>24278167</v>
      </c>
      <c r="E15" s="61">
        <f t="shared" si="2"/>
        <v>3805242</v>
      </c>
      <c r="F15" s="63">
        <f t="shared" si="2"/>
        <v>6213506</v>
      </c>
      <c r="G15" s="61">
        <f t="shared" si="2"/>
        <v>56206</v>
      </c>
      <c r="H15" s="63">
        <f t="shared" si="2"/>
        <v>148564</v>
      </c>
      <c r="I15" s="61">
        <f t="shared" si="2"/>
        <v>3861448</v>
      </c>
      <c r="J15" s="62">
        <f t="shared" si="2"/>
        <v>6362070</v>
      </c>
      <c r="K15" s="36"/>
      <c r="L15" s="36"/>
      <c r="M15" s="339" t="s">
        <v>205</v>
      </c>
      <c r="N15" s="339" t="s">
        <v>206</v>
      </c>
      <c r="O15" s="340">
        <v>3652728</v>
      </c>
      <c r="P15" s="340">
        <v>4740000</v>
      </c>
      <c r="Q15" s="340">
        <v>1438956</v>
      </c>
      <c r="R15" s="340">
        <v>2218524</v>
      </c>
      <c r="S15" s="340">
        <v>22961</v>
      </c>
      <c r="T15" s="340">
        <v>170838</v>
      </c>
      <c r="U15" s="340">
        <v>1461917</v>
      </c>
      <c r="V15" s="340">
        <v>2389362</v>
      </c>
      <c r="W15" s="4"/>
    </row>
    <row r="16" spans="1:19" ht="15">
      <c r="A16" s="36"/>
      <c r="B16" s="31" t="s">
        <v>12</v>
      </c>
      <c r="C16" s="65"/>
      <c r="D16" s="67"/>
      <c r="E16" s="65"/>
      <c r="F16" s="67"/>
      <c r="G16" s="65"/>
      <c r="H16" s="67"/>
      <c r="I16" s="65"/>
      <c r="J16" s="64"/>
      <c r="K16" s="39"/>
      <c r="L16" s="39"/>
      <c r="O16" s="40"/>
      <c r="P16" s="40"/>
      <c r="Q16" s="40"/>
      <c r="R16" s="40"/>
      <c r="S16" s="4"/>
    </row>
    <row r="17" spans="1:19" ht="15">
      <c r="A17" s="36"/>
      <c r="B17" s="31"/>
      <c r="C17" s="65"/>
      <c r="D17" s="67"/>
      <c r="E17" s="65"/>
      <c r="F17" s="67"/>
      <c r="G17" s="65"/>
      <c r="H17" s="67"/>
      <c r="I17" s="65"/>
      <c r="J17" s="64"/>
      <c r="K17" s="27"/>
      <c r="L17" s="27"/>
      <c r="M17" s="41"/>
      <c r="N17" s="42"/>
      <c r="O17" s="43"/>
      <c r="P17" s="43"/>
      <c r="Q17" s="43"/>
      <c r="R17" s="43"/>
      <c r="S17" s="4"/>
    </row>
    <row r="18" spans="1:20" ht="15">
      <c r="A18" s="30"/>
      <c r="B18" s="31" t="s">
        <v>13</v>
      </c>
      <c r="C18" s="61">
        <f>O9</f>
        <v>251354401</v>
      </c>
      <c r="D18" s="63">
        <f aca="true" t="shared" si="3" ref="D18:J18">P9</f>
        <v>310808426</v>
      </c>
      <c r="E18" s="61">
        <f t="shared" si="3"/>
        <v>8066450</v>
      </c>
      <c r="F18" s="63">
        <f t="shared" si="3"/>
        <v>14727707</v>
      </c>
      <c r="G18" s="61">
        <f t="shared" si="3"/>
        <v>107483570</v>
      </c>
      <c r="H18" s="63">
        <f t="shared" si="3"/>
        <v>105563026</v>
      </c>
      <c r="I18" s="61">
        <f t="shared" si="3"/>
        <v>115550020</v>
      </c>
      <c r="J18" s="62">
        <f t="shared" si="3"/>
        <v>120290733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5">
      <c r="A19" s="36"/>
      <c r="B19" s="31" t="s">
        <v>29</v>
      </c>
      <c r="C19" s="66"/>
      <c r="D19" s="285"/>
      <c r="E19" s="66"/>
      <c r="F19" s="285"/>
      <c r="G19" s="66"/>
      <c r="H19" s="285"/>
      <c r="I19" s="66"/>
      <c r="J19" s="284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5">
      <c r="A20" s="36"/>
      <c r="B20" s="45"/>
      <c r="C20" s="66"/>
      <c r="D20" s="285"/>
      <c r="E20" s="66"/>
      <c r="F20" s="285"/>
      <c r="G20" s="66"/>
      <c r="H20" s="285"/>
      <c r="I20" s="66"/>
      <c r="J20" s="284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5">
      <c r="A21" s="30"/>
      <c r="B21" s="31" t="s">
        <v>15</v>
      </c>
      <c r="C21" s="61">
        <f>O10</f>
        <v>10460742</v>
      </c>
      <c r="D21" s="63">
        <f aca="true" t="shared" si="4" ref="D21:J21">P10</f>
        <v>8155084</v>
      </c>
      <c r="E21" s="61">
        <f t="shared" si="4"/>
        <v>1189131</v>
      </c>
      <c r="F21" s="63">
        <f t="shared" si="4"/>
        <v>1493274</v>
      </c>
      <c r="G21" s="61">
        <f t="shared" si="4"/>
        <v>3086</v>
      </c>
      <c r="H21" s="63">
        <f t="shared" si="4"/>
        <v>4037</v>
      </c>
      <c r="I21" s="61">
        <f t="shared" si="4"/>
        <v>1192217</v>
      </c>
      <c r="J21" s="62">
        <f t="shared" si="4"/>
        <v>1497311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5">
      <c r="A22" s="46"/>
      <c r="B22" s="31"/>
      <c r="C22" s="61"/>
      <c r="D22" s="63"/>
      <c r="E22" s="61"/>
      <c r="F22" s="63"/>
      <c r="G22" s="61"/>
      <c r="H22" s="63"/>
      <c r="I22" s="61"/>
      <c r="J22" s="6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5">
      <c r="A23" s="30"/>
      <c r="B23" s="31" t="s">
        <v>16</v>
      </c>
      <c r="C23" s="61">
        <f>O11</f>
        <v>130744523</v>
      </c>
      <c r="D23" s="63">
        <f aca="true" t="shared" si="5" ref="D23:J23">P11</f>
        <v>125069819</v>
      </c>
      <c r="E23" s="61">
        <f t="shared" si="5"/>
        <v>30358856</v>
      </c>
      <c r="F23" s="63">
        <f t="shared" si="5"/>
        <v>34593009</v>
      </c>
      <c r="G23" s="61">
        <f t="shared" si="5"/>
        <v>11862675</v>
      </c>
      <c r="H23" s="63">
        <f t="shared" si="5"/>
        <v>15740398</v>
      </c>
      <c r="I23" s="61">
        <f t="shared" si="5"/>
        <v>42221531</v>
      </c>
      <c r="J23" s="62">
        <f t="shared" si="5"/>
        <v>50333407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5">
      <c r="A24" s="36"/>
      <c r="B24" s="45"/>
      <c r="C24" s="66"/>
      <c r="D24" s="285"/>
      <c r="E24" s="66"/>
      <c r="F24" s="285"/>
      <c r="G24" s="66"/>
      <c r="H24" s="285"/>
      <c r="I24" s="66"/>
      <c r="J24" s="284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5">
      <c r="A25" s="30"/>
      <c r="B25" s="31" t="s">
        <v>17</v>
      </c>
      <c r="C25" s="61">
        <f>O12</f>
        <v>146809341</v>
      </c>
      <c r="D25" s="63">
        <f aca="true" t="shared" si="6" ref="D25:J25">P12</f>
        <v>142116064</v>
      </c>
      <c r="E25" s="61">
        <f t="shared" si="6"/>
        <v>31310216</v>
      </c>
      <c r="F25" s="63">
        <f t="shared" si="6"/>
        <v>41904169</v>
      </c>
      <c r="G25" s="61">
        <f t="shared" si="6"/>
        <v>1393479</v>
      </c>
      <c r="H25" s="63">
        <f t="shared" si="6"/>
        <v>3858723</v>
      </c>
      <c r="I25" s="61">
        <f t="shared" si="6"/>
        <v>32703695</v>
      </c>
      <c r="J25" s="62">
        <f t="shared" si="6"/>
        <v>45762892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5">
      <c r="A26" s="36"/>
      <c r="B26" s="31" t="s">
        <v>18</v>
      </c>
      <c r="C26" s="66"/>
      <c r="D26" s="285"/>
      <c r="E26" s="66"/>
      <c r="F26" s="285"/>
      <c r="G26" s="66"/>
      <c r="H26" s="285"/>
      <c r="I26" s="66"/>
      <c r="J26" s="284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5">
      <c r="A27" s="36"/>
      <c r="B27" s="31"/>
      <c r="C27" s="66"/>
      <c r="D27" s="285"/>
      <c r="E27" s="66"/>
      <c r="F27" s="285"/>
      <c r="G27" s="66"/>
      <c r="H27" s="285"/>
      <c r="I27" s="66"/>
      <c r="J27" s="284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5">
      <c r="A28" s="30"/>
      <c r="B28" s="31" t="s">
        <v>19</v>
      </c>
      <c r="C28" s="61">
        <f>O13</f>
        <v>269925380</v>
      </c>
      <c r="D28" s="63">
        <f aca="true" t="shared" si="7" ref="D28:J28">P13</f>
        <v>267027236</v>
      </c>
      <c r="E28" s="61">
        <f t="shared" si="7"/>
        <v>19576879</v>
      </c>
      <c r="F28" s="63">
        <f t="shared" si="7"/>
        <v>18793841</v>
      </c>
      <c r="G28" s="61">
        <f t="shared" si="7"/>
        <v>2133320</v>
      </c>
      <c r="H28" s="63">
        <f t="shared" si="7"/>
        <v>2529102</v>
      </c>
      <c r="I28" s="61">
        <f t="shared" si="7"/>
        <v>21710199</v>
      </c>
      <c r="J28" s="62">
        <f t="shared" si="7"/>
        <v>21322943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36"/>
      <c r="B29" s="31"/>
      <c r="C29" s="61"/>
      <c r="D29" s="63"/>
      <c r="E29" s="61"/>
      <c r="F29" s="63"/>
      <c r="G29" s="61"/>
      <c r="H29" s="63"/>
      <c r="I29" s="61"/>
      <c r="J29" s="6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5" customHeight="1">
      <c r="A30" s="30"/>
      <c r="B30" s="31" t="s">
        <v>20</v>
      </c>
      <c r="C30" s="65">
        <f>O14</f>
        <v>110346801</v>
      </c>
      <c r="D30" s="67">
        <f aca="true" t="shared" si="8" ref="D30:J30">P14</f>
        <v>140105729</v>
      </c>
      <c r="E30" s="65">
        <f t="shared" si="8"/>
        <v>21719288</v>
      </c>
      <c r="F30" s="67">
        <f t="shared" si="8"/>
        <v>32723457</v>
      </c>
      <c r="G30" s="65">
        <f t="shared" si="8"/>
        <v>7514185</v>
      </c>
      <c r="H30" s="67">
        <f t="shared" si="8"/>
        <v>48046265</v>
      </c>
      <c r="I30" s="65">
        <f t="shared" si="8"/>
        <v>29233473</v>
      </c>
      <c r="J30" s="64">
        <f t="shared" si="8"/>
        <v>80769722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5">
      <c r="A31" s="36"/>
      <c r="B31" s="31" t="s">
        <v>21</v>
      </c>
      <c r="C31" s="66"/>
      <c r="D31" s="285"/>
      <c r="E31" s="66"/>
      <c r="F31" s="285"/>
      <c r="G31" s="66"/>
      <c r="H31" s="285"/>
      <c r="I31" s="66"/>
      <c r="J31" s="284"/>
      <c r="K31" s="1"/>
      <c r="L31" s="1"/>
      <c r="M31" s="27"/>
      <c r="N31" s="27"/>
      <c r="O31" s="27"/>
      <c r="P31" s="27"/>
      <c r="Q31" s="27"/>
      <c r="R31" s="27"/>
      <c r="S31" s="27"/>
      <c r="T31" s="27"/>
    </row>
    <row r="32" spans="1:20" ht="15">
      <c r="A32" s="36"/>
      <c r="B32" s="31"/>
      <c r="C32" s="65"/>
      <c r="D32" s="67"/>
      <c r="E32" s="65"/>
      <c r="F32" s="67"/>
      <c r="G32" s="65"/>
      <c r="H32" s="67"/>
      <c r="I32" s="65"/>
      <c r="J32" s="64"/>
      <c r="K32" s="1"/>
      <c r="L32" s="1"/>
      <c r="M32" s="27"/>
      <c r="N32" s="27"/>
      <c r="O32" s="27"/>
      <c r="P32" s="27"/>
      <c r="Q32" s="27"/>
      <c r="R32" s="27"/>
      <c r="S32" s="27"/>
      <c r="T32" s="27"/>
    </row>
    <row r="33" spans="1:19" ht="15" customHeight="1">
      <c r="A33" s="48"/>
      <c r="B33" s="31" t="s">
        <v>22</v>
      </c>
      <c r="C33" s="65">
        <f>O15</f>
        <v>3652728</v>
      </c>
      <c r="D33" s="67">
        <f aca="true" t="shared" si="9" ref="D33:J33">P15</f>
        <v>4740000</v>
      </c>
      <c r="E33" s="65">
        <f t="shared" si="9"/>
        <v>1438956</v>
      </c>
      <c r="F33" s="67">
        <f t="shared" si="9"/>
        <v>2218524</v>
      </c>
      <c r="G33" s="65">
        <f t="shared" si="9"/>
        <v>22961</v>
      </c>
      <c r="H33" s="67">
        <f t="shared" si="9"/>
        <v>170838</v>
      </c>
      <c r="I33" s="65">
        <f t="shared" si="9"/>
        <v>1461917</v>
      </c>
      <c r="J33" s="64">
        <f t="shared" si="9"/>
        <v>2389362</v>
      </c>
      <c r="K33" s="1"/>
      <c r="L33" s="1"/>
      <c r="M33" s="27"/>
      <c r="N33" s="27"/>
      <c r="O33" s="27"/>
      <c r="P33" s="27"/>
      <c r="Q33" s="4"/>
      <c r="R33" s="4"/>
      <c r="S33" s="4"/>
    </row>
    <row r="34" spans="1:19" ht="15">
      <c r="A34" s="46"/>
      <c r="B34" s="31" t="s">
        <v>23</v>
      </c>
      <c r="C34" s="65"/>
      <c r="D34" s="64"/>
      <c r="E34" s="67"/>
      <c r="F34" s="64"/>
      <c r="G34" s="67"/>
      <c r="H34" s="64"/>
      <c r="I34" s="67"/>
      <c r="J34" s="64"/>
      <c r="K34" s="1"/>
      <c r="L34" s="1"/>
      <c r="M34" s="27"/>
      <c r="N34" s="27"/>
      <c r="O34" s="27"/>
      <c r="P34" s="27"/>
      <c r="Q34" s="4"/>
      <c r="R34" s="4"/>
      <c r="S34" s="4"/>
    </row>
    <row r="35" spans="1:19" ht="15" customHeight="1">
      <c r="A35" s="46"/>
      <c r="B35" s="49"/>
      <c r="C35" s="65"/>
      <c r="D35" s="64"/>
      <c r="E35" s="67"/>
      <c r="F35" s="68"/>
      <c r="G35" s="67"/>
      <c r="H35" s="68"/>
      <c r="I35" s="67"/>
      <c r="J35" s="64"/>
      <c r="K35" s="1"/>
      <c r="L35" s="1"/>
      <c r="M35" s="27"/>
      <c r="N35" s="27"/>
      <c r="O35" s="27"/>
      <c r="P35" s="27"/>
      <c r="Q35" s="4"/>
      <c r="R35" s="4"/>
      <c r="S35" s="4"/>
    </row>
    <row r="36" spans="1:19" ht="24.95" customHeight="1" thickBot="1">
      <c r="A36" s="46"/>
      <c r="B36" s="51" t="s">
        <v>24</v>
      </c>
      <c r="C36" s="69">
        <f aca="true" t="shared" si="10" ref="C36:J36">SUM(C11:C33)</f>
        <v>1229990473</v>
      </c>
      <c r="D36" s="70">
        <f t="shared" si="10"/>
        <v>1313746032</v>
      </c>
      <c r="E36" s="70">
        <f t="shared" si="10"/>
        <v>178222376</v>
      </c>
      <c r="F36" s="71">
        <f t="shared" si="10"/>
        <v>222161265</v>
      </c>
      <c r="G36" s="72">
        <f t="shared" si="10"/>
        <v>133305406</v>
      </c>
      <c r="H36" s="71">
        <f t="shared" si="10"/>
        <v>186125331</v>
      </c>
      <c r="I36" s="72">
        <f t="shared" si="10"/>
        <v>311527782</v>
      </c>
      <c r="J36" s="70">
        <f t="shared" si="10"/>
        <v>408286596</v>
      </c>
      <c r="K36" s="1"/>
      <c r="L36" s="1"/>
      <c r="M36" s="27"/>
      <c r="N36" s="27"/>
      <c r="O36" s="27"/>
      <c r="P36" s="27"/>
      <c r="Q36" s="4"/>
      <c r="R36" s="4"/>
      <c r="S36" s="4"/>
    </row>
    <row r="37" spans="1:19" ht="15" thickTop="1">
      <c r="A37" s="1"/>
      <c r="B37" s="56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7">
        <f>(C36-I36)/1000000</f>
        <v>918.462691</v>
      </c>
      <c r="D38" s="57">
        <f>(D36-J36)/1000000</f>
        <v>905.459436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  <c r="S38" s="4"/>
    </row>
    <row r="39" spans="1:19" ht="14.25">
      <c r="A39" s="1"/>
      <c r="B39" s="58" t="s">
        <v>26</v>
      </c>
      <c r="C39" s="57">
        <f>(C36-D36)/1000000</f>
        <v>-83.755559</v>
      </c>
      <c r="E39" s="57">
        <f>(E36-F36)/1000000</f>
        <v>-43.938889</v>
      </c>
      <c r="G39" s="57">
        <f>(G36-H36)/1000000</f>
        <v>-52.819925</v>
      </c>
      <c r="H39" s="1"/>
      <c r="I39" s="57">
        <f>(I36-J36)/1000000</f>
        <v>-96.758814</v>
      </c>
      <c r="J39" s="1"/>
      <c r="K39" s="1"/>
      <c r="L39" s="1"/>
      <c r="M39" s="27"/>
      <c r="N39" s="27"/>
      <c r="O39" s="27"/>
      <c r="P39" s="27"/>
      <c r="Q39" s="4"/>
      <c r="R39" s="4"/>
      <c r="S39" s="4"/>
    </row>
    <row r="40" spans="1:19" ht="14.25">
      <c r="A40" s="1"/>
      <c r="B40" s="59" t="s">
        <v>27</v>
      </c>
      <c r="C40" s="60">
        <f>-1+(C36/D36)</f>
        <v>-0.06375323461300475</v>
      </c>
      <c r="D40" s="1"/>
      <c r="E40" s="60">
        <f>-1+(E36/F36)</f>
        <v>-0.19777925283239628</v>
      </c>
      <c r="F40" s="1"/>
      <c r="G40" s="60">
        <f>-1+(G36/H36)</f>
        <v>-0.283786869397159</v>
      </c>
      <c r="H40" s="1"/>
      <c r="I40" s="60">
        <f>-1+(I36/J36)</f>
        <v>-0.23698748611379838</v>
      </c>
      <c r="J40" s="1"/>
      <c r="K40" s="1"/>
      <c r="L40" s="1"/>
      <c r="M40" s="27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  <c r="S45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&amp;C&amp;"Book Antiqua,Regular"-3-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M10" sqref="M1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5" r:id="rId2"/>
  <headerFooter alignWithMargins="0">
    <oddHeader>&amp;C&amp;"Book Antiqua,Regular"-4-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1">
      <selection activeCell="M7" sqref="M7:V20"/>
    </sheetView>
  </sheetViews>
  <sheetFormatPr defaultColWidth="9.140625" defaultRowHeight="12.75"/>
  <cols>
    <col min="1" max="1" width="27.8515625" style="5" customWidth="1"/>
    <col min="2" max="3" width="15.140625" style="5" customWidth="1"/>
    <col min="4" max="4" width="13.57421875" style="5" customWidth="1"/>
    <col min="5" max="5" width="14.28125" style="5" customWidth="1"/>
    <col min="6" max="6" width="13.421875" style="5" customWidth="1"/>
    <col min="7" max="7" width="13.00390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3" spans="1:10" ht="15">
      <c r="A3" s="6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59" t="s">
        <v>149</v>
      </c>
      <c r="B4" s="359"/>
      <c r="C4" s="359"/>
      <c r="D4" s="359"/>
      <c r="E4" s="359"/>
      <c r="F4" s="359"/>
      <c r="G4" s="359"/>
      <c r="H4" s="359"/>
      <c r="I4" s="359"/>
      <c r="J4" s="3"/>
    </row>
    <row r="5" spans="1:10" ht="14.25" customHeight="1">
      <c r="A5" s="359" t="str">
        <f>UPPER('Table 1'!$M$1)&amp;" "&amp;'Table 1'!$N$1&amp;" WITH THE CORRESPONDING MONTH OF "&amp;'Table 1'!$O$1</f>
        <v>MAY  2020 WITH THE CORRESPONDING MONTH OF 2019</v>
      </c>
      <c r="B5" s="359"/>
      <c r="C5" s="359"/>
      <c r="D5" s="359"/>
      <c r="E5" s="359"/>
      <c r="F5" s="359"/>
      <c r="G5" s="359"/>
      <c r="H5" s="359"/>
      <c r="I5" s="359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38" t="s">
        <v>177</v>
      </c>
      <c r="N7" s="338" t="s">
        <v>178</v>
      </c>
      <c r="O7" s="338" t="s">
        <v>157</v>
      </c>
      <c r="P7" s="338" t="s">
        <v>158</v>
      </c>
      <c r="Q7" s="338" t="s">
        <v>159</v>
      </c>
      <c r="R7" s="338" t="s">
        <v>160</v>
      </c>
      <c r="S7" s="338" t="s">
        <v>161</v>
      </c>
      <c r="T7" s="338" t="s">
        <v>162</v>
      </c>
      <c r="U7" s="338" t="s">
        <v>163</v>
      </c>
      <c r="V7" s="338" t="s">
        <v>164</v>
      </c>
    </row>
    <row r="8" spans="1:22" ht="15">
      <c r="A8" s="75"/>
      <c r="B8" s="2" t="s">
        <v>32</v>
      </c>
      <c r="C8" s="76"/>
      <c r="D8" s="77"/>
      <c r="E8" s="2"/>
      <c r="F8" s="2" t="s">
        <v>33</v>
      </c>
      <c r="G8" s="2"/>
      <c r="H8" s="2"/>
      <c r="I8" s="76"/>
      <c r="M8" s="339" t="s">
        <v>207</v>
      </c>
      <c r="N8" s="339" t="s">
        <v>208</v>
      </c>
      <c r="O8" s="340">
        <v>17672</v>
      </c>
      <c r="P8" s="340">
        <v>0</v>
      </c>
      <c r="Q8" s="340">
        <v>0</v>
      </c>
      <c r="R8" s="340">
        <v>0</v>
      </c>
      <c r="S8" s="340">
        <v>6690784</v>
      </c>
      <c r="T8" s="340">
        <v>13038133</v>
      </c>
      <c r="U8" s="340">
        <v>6690784</v>
      </c>
      <c r="V8" s="340">
        <v>13038133</v>
      </c>
    </row>
    <row r="9" spans="1:24" ht="15">
      <c r="A9" s="80" t="s">
        <v>34</v>
      </c>
      <c r="B9" s="22"/>
      <c r="C9" s="81"/>
      <c r="D9" s="22" t="s">
        <v>35</v>
      </c>
      <c r="E9" s="22"/>
      <c r="F9" s="22" t="s">
        <v>36</v>
      </c>
      <c r="G9" s="22"/>
      <c r="H9" s="22" t="s">
        <v>37</v>
      </c>
      <c r="I9" s="81"/>
      <c r="L9" s="82"/>
      <c r="M9" s="339" t="s">
        <v>209</v>
      </c>
      <c r="N9" s="339" t="s">
        <v>39</v>
      </c>
      <c r="O9" s="340">
        <v>6102507</v>
      </c>
      <c r="P9" s="340">
        <v>6582342</v>
      </c>
      <c r="Q9" s="340">
        <v>1268956</v>
      </c>
      <c r="R9" s="340">
        <v>3098917</v>
      </c>
      <c r="S9" s="340">
        <v>0</v>
      </c>
      <c r="T9" s="340">
        <v>34254</v>
      </c>
      <c r="U9" s="340">
        <v>1268956</v>
      </c>
      <c r="V9" s="340">
        <v>3133171</v>
      </c>
      <c r="X9" s="79"/>
    </row>
    <row r="10" spans="1:22" ht="15">
      <c r="A10" s="84"/>
      <c r="B10" s="85" t="str">
        <f>'Table 1'!$N$1&amp;"*"</f>
        <v>2020*</v>
      </c>
      <c r="C10" s="86">
        <f>'Table 1'!$O$1</f>
        <v>2019</v>
      </c>
      <c r="D10" s="85" t="str">
        <f>'Table 1'!$N$1&amp;"*"</f>
        <v>2020*</v>
      </c>
      <c r="E10" s="86">
        <f>'Table 1'!$O$1</f>
        <v>2019</v>
      </c>
      <c r="F10" s="85" t="str">
        <f>'Table 1'!$N$1&amp;"*"</f>
        <v>2020*</v>
      </c>
      <c r="G10" s="86">
        <f>'Table 1'!$O$1</f>
        <v>2019</v>
      </c>
      <c r="H10" s="85" t="str">
        <f>'Table 1'!$N$1&amp;"*"</f>
        <v>2020*</v>
      </c>
      <c r="I10" s="86">
        <f>'Table 1'!$O$1</f>
        <v>2019</v>
      </c>
      <c r="M10" s="339" t="s">
        <v>210</v>
      </c>
      <c r="N10" s="339" t="s">
        <v>40</v>
      </c>
      <c r="O10" s="340">
        <v>1638037</v>
      </c>
      <c r="P10" s="340">
        <v>3339394</v>
      </c>
      <c r="Q10" s="340">
        <v>15630</v>
      </c>
      <c r="R10" s="340">
        <v>26948</v>
      </c>
      <c r="S10" s="340">
        <v>0</v>
      </c>
      <c r="T10" s="340">
        <v>3576</v>
      </c>
      <c r="U10" s="340">
        <v>15630</v>
      </c>
      <c r="V10" s="340">
        <v>30524</v>
      </c>
    </row>
    <row r="11" spans="1:24" ht="15">
      <c r="A11" s="87"/>
      <c r="B11" s="3"/>
      <c r="C11" s="26"/>
      <c r="D11" s="3"/>
      <c r="E11" s="26"/>
      <c r="F11" s="3"/>
      <c r="G11" s="26"/>
      <c r="H11" s="3"/>
      <c r="I11" s="26"/>
      <c r="M11" s="339" t="s">
        <v>211</v>
      </c>
      <c r="N11" s="339" t="s">
        <v>212</v>
      </c>
      <c r="O11" s="340">
        <v>29574643</v>
      </c>
      <c r="P11" s="340">
        <v>45694602</v>
      </c>
      <c r="Q11" s="340">
        <v>23518183</v>
      </c>
      <c r="R11" s="340">
        <v>25380032</v>
      </c>
      <c r="S11" s="340">
        <v>5478409</v>
      </c>
      <c r="T11" s="340">
        <v>3317936</v>
      </c>
      <c r="U11" s="340">
        <v>28996592</v>
      </c>
      <c r="V11" s="340">
        <v>28697968</v>
      </c>
      <c r="X11" s="79"/>
    </row>
    <row r="12" spans="1:22" ht="15">
      <c r="A12" s="84" t="s">
        <v>38</v>
      </c>
      <c r="B12" s="88">
        <f>O16</f>
        <v>11728386</v>
      </c>
      <c r="C12" s="90">
        <f aca="true" t="shared" si="0" ref="C12:I12">P16</f>
        <v>12986387</v>
      </c>
      <c r="D12" s="88">
        <f t="shared" si="0"/>
        <v>3477470</v>
      </c>
      <c r="E12" s="90">
        <f t="shared" si="0"/>
        <v>1211930</v>
      </c>
      <c r="F12" s="88">
        <f t="shared" si="0"/>
        <v>1786</v>
      </c>
      <c r="G12" s="90">
        <f t="shared" si="0"/>
        <v>292965</v>
      </c>
      <c r="H12" s="88">
        <f t="shared" si="0"/>
        <v>3479256</v>
      </c>
      <c r="I12" s="90">
        <f t="shared" si="0"/>
        <v>1504895</v>
      </c>
      <c r="M12" s="339" t="s">
        <v>213</v>
      </c>
      <c r="N12" s="339" t="s">
        <v>214</v>
      </c>
      <c r="O12" s="340">
        <v>2431236</v>
      </c>
      <c r="P12" s="340">
        <v>1937976</v>
      </c>
      <c r="Q12" s="340">
        <v>9769679</v>
      </c>
      <c r="R12" s="340">
        <v>10216401</v>
      </c>
      <c r="S12" s="340">
        <v>4781949</v>
      </c>
      <c r="T12" s="340">
        <v>3007044</v>
      </c>
      <c r="U12" s="340">
        <v>14551628</v>
      </c>
      <c r="V12" s="340">
        <v>13223445</v>
      </c>
    </row>
    <row r="13" spans="1:22" ht="15">
      <c r="A13" s="84"/>
      <c r="C13" s="91"/>
      <c r="E13" s="91"/>
      <c r="G13" s="91"/>
      <c r="I13" s="91"/>
      <c r="M13" s="339" t="s">
        <v>215</v>
      </c>
      <c r="N13" s="339" t="s">
        <v>216</v>
      </c>
      <c r="O13" s="340">
        <v>18840</v>
      </c>
      <c r="P13" s="340">
        <v>207420</v>
      </c>
      <c r="Q13" s="340">
        <v>757450</v>
      </c>
      <c r="R13" s="340">
        <v>1458784</v>
      </c>
      <c r="S13" s="340">
        <v>527606</v>
      </c>
      <c r="T13" s="340">
        <v>420363</v>
      </c>
      <c r="U13" s="340">
        <v>1285056</v>
      </c>
      <c r="V13" s="340">
        <v>1879147</v>
      </c>
    </row>
    <row r="14" spans="1:22" ht="15">
      <c r="A14" s="84" t="s">
        <v>39</v>
      </c>
      <c r="B14" s="88">
        <f>O9</f>
        <v>6102507</v>
      </c>
      <c r="C14" s="90">
        <f aca="true" t="shared" si="1" ref="C14:I14">P9</f>
        <v>6582342</v>
      </c>
      <c r="D14" s="88">
        <f t="shared" si="1"/>
        <v>1268956</v>
      </c>
      <c r="E14" s="90">
        <f t="shared" si="1"/>
        <v>3098917</v>
      </c>
      <c r="F14" s="88">
        <f t="shared" si="1"/>
        <v>0</v>
      </c>
      <c r="G14" s="90">
        <f t="shared" si="1"/>
        <v>34254</v>
      </c>
      <c r="H14" s="88">
        <f t="shared" si="1"/>
        <v>1268956</v>
      </c>
      <c r="I14" s="90">
        <f t="shared" si="1"/>
        <v>3133171</v>
      </c>
      <c r="M14" s="339" t="s">
        <v>217</v>
      </c>
      <c r="N14" s="339" t="s">
        <v>218</v>
      </c>
      <c r="O14" s="340">
        <v>64834887</v>
      </c>
      <c r="P14" s="340">
        <v>114050129</v>
      </c>
      <c r="Q14" s="340">
        <v>5578020</v>
      </c>
      <c r="R14" s="340">
        <v>6690368</v>
      </c>
      <c r="S14" s="340">
        <v>56779</v>
      </c>
      <c r="T14" s="340">
        <v>975222</v>
      </c>
      <c r="U14" s="340">
        <v>5634799</v>
      </c>
      <c r="V14" s="340">
        <v>7665590</v>
      </c>
    </row>
    <row r="15" spans="1:22" ht="15">
      <c r="A15" s="84"/>
      <c r="B15" s="88"/>
      <c r="C15" s="90"/>
      <c r="D15" s="88"/>
      <c r="E15" s="90"/>
      <c r="F15" s="88"/>
      <c r="G15" s="90"/>
      <c r="H15" s="88"/>
      <c r="I15" s="90"/>
      <c r="M15" s="339" t="s">
        <v>219</v>
      </c>
      <c r="N15" s="339" t="s">
        <v>220</v>
      </c>
      <c r="O15" s="340">
        <v>220170737</v>
      </c>
      <c r="P15" s="340">
        <v>295563819</v>
      </c>
      <c r="Q15" s="340">
        <v>39667477</v>
      </c>
      <c r="R15" s="340">
        <v>45179060</v>
      </c>
      <c r="S15" s="340">
        <v>13395182</v>
      </c>
      <c r="T15" s="340">
        <v>36559719</v>
      </c>
      <c r="U15" s="340">
        <v>53062659</v>
      </c>
      <c r="V15" s="340">
        <v>81738779</v>
      </c>
    </row>
    <row r="16" spans="1:22" ht="15">
      <c r="A16" s="84" t="s">
        <v>42</v>
      </c>
      <c r="B16" s="88">
        <f>O19</f>
        <v>90919561</v>
      </c>
      <c r="C16" s="90">
        <f aca="true" t="shared" si="2" ref="C16:I16">P19</f>
        <v>94733929</v>
      </c>
      <c r="D16" s="88">
        <f t="shared" si="2"/>
        <v>5051768</v>
      </c>
      <c r="E16" s="90">
        <f t="shared" si="2"/>
        <v>7190809</v>
      </c>
      <c r="F16" s="88">
        <f t="shared" si="2"/>
        <v>637744</v>
      </c>
      <c r="G16" s="90">
        <f t="shared" si="2"/>
        <v>18462176</v>
      </c>
      <c r="H16" s="88">
        <f t="shared" si="2"/>
        <v>5689512</v>
      </c>
      <c r="I16" s="90">
        <f t="shared" si="2"/>
        <v>25652985</v>
      </c>
      <c r="M16" s="339" t="s">
        <v>221</v>
      </c>
      <c r="N16" s="339" t="s">
        <v>38</v>
      </c>
      <c r="O16" s="340">
        <v>11728386</v>
      </c>
      <c r="P16" s="340">
        <v>12986387</v>
      </c>
      <c r="Q16" s="340">
        <v>3477470</v>
      </c>
      <c r="R16" s="340">
        <v>1211930</v>
      </c>
      <c r="S16" s="340">
        <v>1786</v>
      </c>
      <c r="T16" s="340">
        <v>292965</v>
      </c>
      <c r="U16" s="340">
        <v>3479256</v>
      </c>
      <c r="V16" s="340">
        <v>1504895</v>
      </c>
    </row>
    <row r="17" spans="1:22" ht="15">
      <c r="A17" s="84"/>
      <c r="B17" s="88"/>
      <c r="C17" s="90"/>
      <c r="D17" s="88"/>
      <c r="E17" s="90"/>
      <c r="F17" s="88"/>
      <c r="G17" s="90"/>
      <c r="H17" s="88"/>
      <c r="I17" s="90"/>
      <c r="M17" s="339" t="s">
        <v>222</v>
      </c>
      <c r="N17" s="339" t="s">
        <v>41</v>
      </c>
      <c r="O17" s="340">
        <v>8081982</v>
      </c>
      <c r="P17" s="340">
        <v>7796965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</row>
    <row r="18" spans="1:22" ht="15">
      <c r="A18" s="84" t="s">
        <v>44</v>
      </c>
      <c r="B18" s="88">
        <f>O11</f>
        <v>29574643</v>
      </c>
      <c r="C18" s="90">
        <f aca="true" t="shared" si="3" ref="C18:I18">P11</f>
        <v>45694602</v>
      </c>
      <c r="D18" s="88">
        <f t="shared" si="3"/>
        <v>23518183</v>
      </c>
      <c r="E18" s="90">
        <f t="shared" si="3"/>
        <v>25380032</v>
      </c>
      <c r="F18" s="88">
        <f t="shared" si="3"/>
        <v>5478409</v>
      </c>
      <c r="G18" s="90">
        <f t="shared" si="3"/>
        <v>3317936</v>
      </c>
      <c r="H18" s="88">
        <f t="shared" si="3"/>
        <v>28996592</v>
      </c>
      <c r="I18" s="90">
        <f t="shared" si="3"/>
        <v>28697968</v>
      </c>
      <c r="M18" s="339" t="s">
        <v>223</v>
      </c>
      <c r="N18" s="339" t="s">
        <v>43</v>
      </c>
      <c r="O18" s="340">
        <v>7254222</v>
      </c>
      <c r="P18" s="340">
        <v>10158618</v>
      </c>
      <c r="Q18" s="340">
        <v>0</v>
      </c>
      <c r="R18" s="340">
        <v>121272</v>
      </c>
      <c r="S18" s="340">
        <v>2074</v>
      </c>
      <c r="T18" s="340">
        <v>15094</v>
      </c>
      <c r="U18" s="340">
        <v>2074</v>
      </c>
      <c r="V18" s="340">
        <v>136366</v>
      </c>
    </row>
    <row r="19" spans="1:22" ht="15">
      <c r="A19" s="84"/>
      <c r="B19" s="88"/>
      <c r="C19" s="90"/>
      <c r="D19" s="88"/>
      <c r="E19" s="90"/>
      <c r="F19" s="88"/>
      <c r="G19" s="90"/>
      <c r="H19" s="88"/>
      <c r="I19" s="90"/>
      <c r="M19" s="339" t="s">
        <v>224</v>
      </c>
      <c r="N19" s="339" t="s">
        <v>42</v>
      </c>
      <c r="O19" s="340">
        <v>90919561</v>
      </c>
      <c r="P19" s="340">
        <v>94733929</v>
      </c>
      <c r="Q19" s="340">
        <v>5051768</v>
      </c>
      <c r="R19" s="340">
        <v>7190809</v>
      </c>
      <c r="S19" s="340">
        <v>637744</v>
      </c>
      <c r="T19" s="340">
        <v>18462176</v>
      </c>
      <c r="U19" s="340">
        <v>5689512</v>
      </c>
      <c r="V19" s="340">
        <v>25652985</v>
      </c>
    </row>
    <row r="20" spans="1:22" ht="15">
      <c r="A20" s="84" t="s">
        <v>46</v>
      </c>
      <c r="B20" s="88">
        <f>O12</f>
        <v>2431236</v>
      </c>
      <c r="C20" s="90">
        <f aca="true" t="shared" si="4" ref="C20:I20">P12</f>
        <v>1937976</v>
      </c>
      <c r="D20" s="88">
        <f t="shared" si="4"/>
        <v>9769679</v>
      </c>
      <c r="E20" s="90">
        <f t="shared" si="4"/>
        <v>10216401</v>
      </c>
      <c r="F20" s="88">
        <f t="shared" si="4"/>
        <v>4781949</v>
      </c>
      <c r="G20" s="90">
        <f t="shared" si="4"/>
        <v>3007044</v>
      </c>
      <c r="H20" s="88">
        <f t="shared" si="4"/>
        <v>14551628</v>
      </c>
      <c r="I20" s="90">
        <f t="shared" si="4"/>
        <v>13223445</v>
      </c>
      <c r="M20" s="339" t="s">
        <v>225</v>
      </c>
      <c r="N20" s="339" t="s">
        <v>45</v>
      </c>
      <c r="O20" s="340">
        <v>0</v>
      </c>
      <c r="P20" s="340">
        <v>14033</v>
      </c>
      <c r="Q20" s="340">
        <v>0</v>
      </c>
      <c r="R20" s="340">
        <v>0</v>
      </c>
      <c r="S20" s="340">
        <v>0</v>
      </c>
      <c r="T20" s="340">
        <v>0</v>
      </c>
      <c r="U20" s="340">
        <v>0</v>
      </c>
      <c r="V20" s="340">
        <v>0</v>
      </c>
    </row>
    <row r="21" spans="1:9" ht="15">
      <c r="A21" s="84"/>
      <c r="B21" s="88"/>
      <c r="C21" s="90"/>
      <c r="D21" s="88"/>
      <c r="E21" s="90"/>
      <c r="F21" s="88"/>
      <c r="G21" s="90"/>
      <c r="H21" s="88"/>
      <c r="I21" s="90"/>
    </row>
    <row r="22" spans="1:9" ht="15">
      <c r="A22" s="84" t="s">
        <v>47</v>
      </c>
      <c r="B22" s="88">
        <f>O13</f>
        <v>18840</v>
      </c>
      <c r="C22" s="90">
        <f aca="true" t="shared" si="5" ref="C22:I22">P13</f>
        <v>207420</v>
      </c>
      <c r="D22" s="88">
        <f t="shared" si="5"/>
        <v>757450</v>
      </c>
      <c r="E22" s="90">
        <f t="shared" si="5"/>
        <v>1458784</v>
      </c>
      <c r="F22" s="88">
        <f t="shared" si="5"/>
        <v>527606</v>
      </c>
      <c r="G22" s="90">
        <f t="shared" si="5"/>
        <v>420363</v>
      </c>
      <c r="H22" s="88">
        <f t="shared" si="5"/>
        <v>1285056</v>
      </c>
      <c r="I22" s="90">
        <f t="shared" si="5"/>
        <v>1879147</v>
      </c>
    </row>
    <row r="23" spans="1:9" ht="15">
      <c r="A23" s="92" t="s">
        <v>48</v>
      </c>
      <c r="B23" s="88"/>
      <c r="C23" s="90"/>
      <c r="D23" s="88"/>
      <c r="E23" s="90"/>
      <c r="F23" s="88"/>
      <c r="G23" s="90"/>
      <c r="H23" s="88"/>
      <c r="I23" s="90"/>
    </row>
    <row r="24" spans="1:9" ht="15">
      <c r="A24" s="84"/>
      <c r="B24" s="88"/>
      <c r="C24" s="90"/>
      <c r="D24" s="88"/>
      <c r="E24" s="90"/>
      <c r="F24" s="88"/>
      <c r="G24" s="90"/>
      <c r="H24" s="88"/>
      <c r="I24" s="90"/>
    </row>
    <row r="25" spans="1:9" ht="15">
      <c r="A25" s="84" t="s">
        <v>43</v>
      </c>
      <c r="B25" s="88">
        <f>O18</f>
        <v>7254222</v>
      </c>
      <c r="C25" s="90">
        <f aca="true" t="shared" si="6" ref="C25:I25">P18</f>
        <v>10158618</v>
      </c>
      <c r="D25" s="88">
        <f t="shared" si="6"/>
        <v>0</v>
      </c>
      <c r="E25" s="90">
        <f t="shared" si="6"/>
        <v>121272</v>
      </c>
      <c r="F25" s="88">
        <f t="shared" si="6"/>
        <v>2074</v>
      </c>
      <c r="G25" s="90">
        <f t="shared" si="6"/>
        <v>15094</v>
      </c>
      <c r="H25" s="88">
        <f t="shared" si="6"/>
        <v>2074</v>
      </c>
      <c r="I25" s="90">
        <f t="shared" si="6"/>
        <v>136366</v>
      </c>
    </row>
    <row r="26" spans="1:9" ht="15">
      <c r="A26" s="84"/>
      <c r="B26" s="88"/>
      <c r="C26" s="90"/>
      <c r="D26" s="88"/>
      <c r="E26" s="90"/>
      <c r="F26" s="88"/>
      <c r="G26" s="90"/>
      <c r="H26" s="88"/>
      <c r="I26" s="90"/>
    </row>
    <row r="27" spans="1:9" ht="15">
      <c r="A27" s="84" t="s">
        <v>45</v>
      </c>
      <c r="B27" s="88">
        <f>O20</f>
        <v>0</v>
      </c>
      <c r="C27" s="90">
        <f aca="true" t="shared" si="7" ref="C27:I27">P20</f>
        <v>14033</v>
      </c>
      <c r="D27" s="88">
        <f t="shared" si="7"/>
        <v>0</v>
      </c>
      <c r="E27" s="90">
        <f t="shared" si="7"/>
        <v>0</v>
      </c>
      <c r="F27" s="88">
        <f t="shared" si="7"/>
        <v>0</v>
      </c>
      <c r="G27" s="90">
        <f t="shared" si="7"/>
        <v>0</v>
      </c>
      <c r="H27" s="88">
        <f t="shared" si="7"/>
        <v>0</v>
      </c>
      <c r="I27" s="90">
        <f t="shared" si="7"/>
        <v>0</v>
      </c>
    </row>
    <row r="28" spans="1:9" ht="15">
      <c r="A28" s="84"/>
      <c r="B28" s="88"/>
      <c r="C28" s="90"/>
      <c r="D28" s="88"/>
      <c r="E28" s="90"/>
      <c r="F28" s="88"/>
      <c r="G28" s="90"/>
      <c r="H28" s="88"/>
      <c r="I28" s="90"/>
    </row>
    <row r="29" spans="1:9" ht="15">
      <c r="A29" s="84" t="s">
        <v>41</v>
      </c>
      <c r="B29" s="88">
        <f>O17</f>
        <v>8081982</v>
      </c>
      <c r="C29" s="90">
        <f aca="true" t="shared" si="8" ref="C29:I29">P17</f>
        <v>7796965</v>
      </c>
      <c r="D29" s="88">
        <f t="shared" si="8"/>
        <v>0</v>
      </c>
      <c r="E29" s="90">
        <f t="shared" si="8"/>
        <v>0</v>
      </c>
      <c r="F29" s="88">
        <f t="shared" si="8"/>
        <v>0</v>
      </c>
      <c r="G29" s="90">
        <f t="shared" si="8"/>
        <v>0</v>
      </c>
      <c r="H29" s="88">
        <f t="shared" si="8"/>
        <v>0</v>
      </c>
      <c r="I29" s="90">
        <f t="shared" si="8"/>
        <v>0</v>
      </c>
    </row>
    <row r="30" spans="1:9" ht="15">
      <c r="A30" s="84"/>
      <c r="B30" s="88"/>
      <c r="C30" s="90"/>
      <c r="D30" s="88"/>
      <c r="E30" s="90"/>
      <c r="F30" s="88"/>
      <c r="G30" s="90"/>
      <c r="H30" s="88"/>
      <c r="I30" s="90"/>
    </row>
    <row r="31" spans="1:9" ht="15">
      <c r="A31" s="84" t="s">
        <v>40</v>
      </c>
      <c r="B31" s="88">
        <f>O10</f>
        <v>1638037</v>
      </c>
      <c r="C31" s="90">
        <f aca="true" t="shared" si="9" ref="C31:I31">P10</f>
        <v>3339394</v>
      </c>
      <c r="D31" s="88">
        <f t="shared" si="9"/>
        <v>15630</v>
      </c>
      <c r="E31" s="90">
        <f t="shared" si="9"/>
        <v>26948</v>
      </c>
      <c r="F31" s="88">
        <f t="shared" si="9"/>
        <v>0</v>
      </c>
      <c r="G31" s="90">
        <f t="shared" si="9"/>
        <v>3576</v>
      </c>
      <c r="H31" s="88">
        <f t="shared" si="9"/>
        <v>15630</v>
      </c>
      <c r="I31" s="90">
        <f t="shared" si="9"/>
        <v>30524</v>
      </c>
    </row>
    <row r="32" spans="1:12" ht="15">
      <c r="A32" s="84"/>
      <c r="B32" s="88"/>
      <c r="C32" s="90"/>
      <c r="D32" s="88"/>
      <c r="E32" s="90"/>
      <c r="F32" s="88"/>
      <c r="G32" s="90"/>
      <c r="H32" s="88"/>
      <c r="I32" s="90"/>
      <c r="L32" s="4"/>
    </row>
    <row r="33" spans="1:12" ht="15">
      <c r="A33" s="84" t="s">
        <v>49</v>
      </c>
      <c r="B33" s="88">
        <f>B37-(B12+B14+B16+B18+B22+B25+B27+B29+B31+B35)</f>
        <v>64834887</v>
      </c>
      <c r="C33" s="90">
        <f aca="true" t="shared" si="10" ref="C33:I33">C37-(C12+C14+C16+C18+C22+C25+C27+C29+C31+C35)</f>
        <v>114050129</v>
      </c>
      <c r="D33" s="88">
        <f t="shared" si="10"/>
        <v>5578020</v>
      </c>
      <c r="E33" s="90">
        <f t="shared" si="10"/>
        <v>6690368</v>
      </c>
      <c r="F33" s="88">
        <f t="shared" si="10"/>
        <v>56779</v>
      </c>
      <c r="G33" s="90">
        <f t="shared" si="10"/>
        <v>975222</v>
      </c>
      <c r="H33" s="88">
        <f t="shared" si="10"/>
        <v>5634799</v>
      </c>
      <c r="I33" s="90">
        <f t="shared" si="10"/>
        <v>7665590</v>
      </c>
      <c r="J33" s="88"/>
      <c r="K33" s="88"/>
      <c r="L33" s="88"/>
    </row>
    <row r="34" spans="1:17" ht="15">
      <c r="A34" s="84"/>
      <c r="B34" s="88"/>
      <c r="C34" s="90"/>
      <c r="D34" s="88"/>
      <c r="E34" s="90"/>
      <c r="F34" s="88"/>
      <c r="G34" s="90"/>
      <c r="H34" s="88"/>
      <c r="I34" s="90"/>
      <c r="L34" s="4"/>
      <c r="M34" s="78"/>
      <c r="N34" s="79"/>
      <c r="O34" s="79"/>
      <c r="P34" s="79"/>
      <c r="Q34" s="79"/>
    </row>
    <row r="35" spans="1:17" ht="15">
      <c r="A35" s="84" t="s">
        <v>50</v>
      </c>
      <c r="B35" s="88">
        <f>O8</f>
        <v>17672</v>
      </c>
      <c r="C35" s="90">
        <f aca="true" t="shared" si="11" ref="C35:I35">P8</f>
        <v>0</v>
      </c>
      <c r="D35" s="88">
        <f t="shared" si="11"/>
        <v>0</v>
      </c>
      <c r="E35" s="90">
        <f t="shared" si="11"/>
        <v>0</v>
      </c>
      <c r="F35" s="88">
        <f t="shared" si="11"/>
        <v>6690784</v>
      </c>
      <c r="G35" s="90">
        <f t="shared" si="11"/>
        <v>13038133</v>
      </c>
      <c r="H35" s="88">
        <f t="shared" si="11"/>
        <v>6690784</v>
      </c>
      <c r="I35" s="90">
        <f t="shared" si="11"/>
        <v>13038133</v>
      </c>
      <c r="L35" s="4"/>
      <c r="M35" s="78"/>
      <c r="N35" s="79"/>
      <c r="O35" s="79"/>
      <c r="P35" s="79"/>
      <c r="Q35" s="79"/>
    </row>
    <row r="36" spans="1:17" ht="14.25">
      <c r="A36" s="87"/>
      <c r="B36" s="88"/>
      <c r="C36" s="93"/>
      <c r="D36" s="88"/>
      <c r="E36" s="93"/>
      <c r="F36" s="88"/>
      <c r="G36" s="93"/>
      <c r="H36" s="88"/>
      <c r="I36" s="93"/>
      <c r="L36" s="4"/>
      <c r="M36" s="78"/>
      <c r="N36" s="79"/>
      <c r="O36" s="79"/>
      <c r="P36" s="79"/>
      <c r="Q36" s="79"/>
    </row>
    <row r="37" spans="1:17" ht="18" customHeight="1" thickBot="1">
      <c r="A37" s="94" t="s">
        <v>51</v>
      </c>
      <c r="B37" s="95">
        <f>O15</f>
        <v>220170737</v>
      </c>
      <c r="C37" s="95">
        <f aca="true" t="shared" si="12" ref="C37:I37">P15</f>
        <v>295563819</v>
      </c>
      <c r="D37" s="95">
        <f t="shared" si="12"/>
        <v>39667477</v>
      </c>
      <c r="E37" s="95">
        <f t="shared" si="12"/>
        <v>45179060</v>
      </c>
      <c r="F37" s="95">
        <f t="shared" si="12"/>
        <v>13395182</v>
      </c>
      <c r="G37" s="95">
        <f t="shared" si="12"/>
        <v>36559719</v>
      </c>
      <c r="H37" s="95">
        <f t="shared" si="12"/>
        <v>53062659</v>
      </c>
      <c r="I37" s="95">
        <f t="shared" si="12"/>
        <v>81738779</v>
      </c>
      <c r="K37" s="4"/>
      <c r="L37" s="4"/>
      <c r="M37" s="78"/>
      <c r="N37" s="79"/>
      <c r="O37" s="79"/>
      <c r="P37" s="79"/>
      <c r="Q37" s="79"/>
    </row>
    <row r="38" spans="1:17" ht="15" thickTop="1">
      <c r="A38" s="3"/>
      <c r="B38" s="89"/>
      <c r="C38" s="89"/>
      <c r="D38" s="89"/>
      <c r="E38" s="89"/>
      <c r="F38" s="89"/>
      <c r="G38" s="89"/>
      <c r="H38" s="89"/>
      <c r="I38" s="89"/>
      <c r="J38" s="1"/>
      <c r="K38" s="4"/>
      <c r="M38" s="78"/>
      <c r="N38" s="79"/>
      <c r="O38" s="79"/>
      <c r="P38" s="79"/>
      <c r="Q38" s="79"/>
    </row>
    <row r="39" spans="1:17" ht="14.25">
      <c r="A39" s="5" t="s">
        <v>52</v>
      </c>
      <c r="B39" s="98"/>
      <c r="C39" s="98"/>
      <c r="D39" s="98"/>
      <c r="E39" s="98"/>
      <c r="F39" s="98"/>
      <c r="G39" s="96"/>
      <c r="H39" s="96"/>
      <c r="I39" s="96"/>
      <c r="M39" s="78"/>
      <c r="N39" s="79"/>
      <c r="O39" s="79"/>
      <c r="P39" s="79"/>
      <c r="Q39" s="79"/>
    </row>
    <row r="40" spans="1:17" ht="14.25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M40" s="83"/>
      <c r="N40" s="79"/>
      <c r="O40" s="79"/>
      <c r="P40" s="79"/>
      <c r="Q40" s="79"/>
    </row>
    <row r="41" spans="1:17" ht="14.25">
      <c r="A41" s="5" t="s">
        <v>54</v>
      </c>
      <c r="B41" s="98"/>
      <c r="C41" s="98"/>
      <c r="D41" s="98"/>
      <c r="E41" s="98"/>
      <c r="F41" s="98"/>
      <c r="G41" s="98"/>
      <c r="H41" s="98"/>
      <c r="I41" s="98"/>
      <c r="M41" s="83"/>
      <c r="N41" s="79"/>
      <c r="O41" s="79"/>
      <c r="P41" s="79"/>
      <c r="Q41" s="79"/>
    </row>
    <row r="42" spans="1:13" ht="14.25">
      <c r="A42" s="5" t="s">
        <v>55</v>
      </c>
      <c r="B42" s="98"/>
      <c r="C42" s="98"/>
      <c r="D42" s="98"/>
      <c r="E42" s="98"/>
      <c r="F42" s="98"/>
      <c r="G42" s="98"/>
      <c r="H42" s="98"/>
      <c r="I42" s="98"/>
      <c r="M42" s="99"/>
    </row>
    <row r="43" spans="1:17" ht="14.25">
      <c r="A43" s="5" t="s">
        <v>56</v>
      </c>
      <c r="B43" s="98"/>
      <c r="C43" s="98"/>
      <c r="D43" s="98"/>
      <c r="E43" s="98"/>
      <c r="F43" s="98"/>
      <c r="G43" s="98"/>
      <c r="H43" s="98"/>
      <c r="I43" s="98"/>
      <c r="N43" s="79"/>
      <c r="O43" s="79"/>
      <c r="P43" s="79"/>
      <c r="Q43" s="79"/>
    </row>
    <row r="44" spans="1:9" ht="14.25">
      <c r="A44" s="5" t="s">
        <v>57</v>
      </c>
      <c r="B44" s="98"/>
      <c r="C44" s="98"/>
      <c r="D44" s="98"/>
      <c r="E44" s="98"/>
      <c r="F44" s="98"/>
      <c r="G44" s="96"/>
      <c r="H44" s="96"/>
      <c r="I44" s="96"/>
    </row>
    <row r="49" spans="14:17" ht="12.75">
      <c r="N49" s="79"/>
      <c r="O49" s="79"/>
      <c r="P49" s="79"/>
      <c r="Q49" s="79"/>
    </row>
  </sheetData>
  <mergeCells count="2">
    <mergeCell ref="A5:I5"/>
    <mergeCell ref="A4:I4"/>
  </mergeCells>
  <printOptions/>
  <pageMargins left="0.75" right="0.75" top="0.89" bottom="1.16" header="0.55" footer="0.71"/>
  <pageSetup fitToHeight="1" fitToWidth="1" horizontalDpi="600" verticalDpi="600" orientation="landscape" scale="87" r:id="rId1"/>
  <headerFooter alignWithMargins="0">
    <oddHeader>&amp;C&amp;"Book Antiqua,Regular"-5-</oddHeader>
  </headerFooter>
  <ignoredErrors>
    <ignoredError sqref="C10 E10 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41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7" width="9.140625" style="5" customWidth="1"/>
    <col min="8" max="8" width="11.28125" style="5" bestFit="1" customWidth="1"/>
    <col min="9" max="9" width="17.00390625" style="5" bestFit="1" customWidth="1"/>
    <col min="10" max="10" width="7.28125" style="5" bestFit="1" customWidth="1"/>
    <col min="11" max="11" width="34.421875" style="5" bestFit="1" customWidth="1"/>
    <col min="12" max="13" width="9.00390625" style="5" bestFit="1" customWidth="1"/>
    <col min="14" max="16384" width="9.140625" style="5" customWidth="1"/>
  </cols>
  <sheetData>
    <row r="1" spans="1:25" ht="15">
      <c r="A1" s="360" t="s">
        <v>150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5">
      <c r="A2" s="360" t="str">
        <f>UPPER('Table 1'!$M$1)&amp;" "&amp;'Table 1'!$N$1&amp;" WITH THE CORRESPONDING MONTH OF "&amp;'Table 1'!$O$1</f>
        <v>MAY  2020 WITH THE CORRESPONDING MONTH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3.5">
      <c r="A3" s="196"/>
      <c r="B3" s="191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2" ht="15">
      <c r="A4" s="198" t="s">
        <v>34</v>
      </c>
      <c r="B4" s="199" t="s">
        <v>129</v>
      </c>
      <c r="C4" s="198" t="s">
        <v>130</v>
      </c>
      <c r="D4" s="198" t="s">
        <v>131</v>
      </c>
      <c r="E4" s="200"/>
      <c r="F4" s="200"/>
      <c r="G4" s="200"/>
      <c r="J4" s="190"/>
      <c r="K4" s="4"/>
      <c r="L4" s="4"/>
    </row>
    <row r="5" spans="1:13" ht="15.75">
      <c r="A5" s="201"/>
      <c r="B5" s="4"/>
      <c r="C5" s="4"/>
      <c r="D5" s="202">
        <f>'Table 1'!$N$1</f>
        <v>2020</v>
      </c>
      <c r="E5" s="202">
        <f>'Table 1'!$O$1</f>
        <v>2019</v>
      </c>
      <c r="F5" s="4"/>
      <c r="G5" s="201"/>
      <c r="H5" s="338" t="s">
        <v>177</v>
      </c>
      <c r="I5" s="338" t="s">
        <v>179</v>
      </c>
      <c r="J5" s="338" t="s">
        <v>182</v>
      </c>
      <c r="K5" s="338" t="s">
        <v>156</v>
      </c>
      <c r="L5" s="338" t="s">
        <v>165</v>
      </c>
      <c r="M5" s="338" t="s">
        <v>166</v>
      </c>
    </row>
    <row r="6" spans="2:13" ht="16.5">
      <c r="B6" s="291" t="str">
        <f aca="true" t="shared" si="0" ref="B6:E7">J6</f>
        <v>057</v>
      </c>
      <c r="C6" s="299" t="str">
        <f t="shared" si="0"/>
        <v>Fruits And Nuts Fresh/Dry</v>
      </c>
      <c r="D6" s="299">
        <f t="shared" si="0"/>
        <v>2747662</v>
      </c>
      <c r="E6" s="292">
        <f t="shared" si="0"/>
        <v>1970527</v>
      </c>
      <c r="F6" s="203"/>
      <c r="G6" s="204"/>
      <c r="H6" s="339" t="s">
        <v>224</v>
      </c>
      <c r="I6" s="339" t="s">
        <v>42</v>
      </c>
      <c r="J6" s="339" t="s">
        <v>346</v>
      </c>
      <c r="K6" s="339" t="s">
        <v>347</v>
      </c>
      <c r="L6" s="340">
        <v>2747662</v>
      </c>
      <c r="M6" s="340">
        <v>1970527</v>
      </c>
    </row>
    <row r="7" spans="1:13" ht="16.5">
      <c r="A7" s="205"/>
      <c r="B7" s="293" t="str">
        <f t="shared" si="0"/>
        <v>098</v>
      </c>
      <c r="C7" s="300" t="str">
        <f t="shared" si="0"/>
        <v>Edible Products</v>
      </c>
      <c r="D7" s="300">
        <f t="shared" si="0"/>
        <v>2787992</v>
      </c>
      <c r="E7" s="295">
        <f t="shared" si="0"/>
        <v>4193577</v>
      </c>
      <c r="F7" s="203"/>
      <c r="G7" s="204"/>
      <c r="H7" s="339" t="s">
        <v>224</v>
      </c>
      <c r="I7" s="339" t="s">
        <v>42</v>
      </c>
      <c r="J7" s="339" t="s">
        <v>259</v>
      </c>
      <c r="K7" s="339" t="s">
        <v>260</v>
      </c>
      <c r="L7" s="340">
        <v>2787992</v>
      </c>
      <c r="M7" s="340">
        <v>4193577</v>
      </c>
    </row>
    <row r="8" spans="1:13" ht="16.5">
      <c r="A8" s="208"/>
      <c r="B8" s="293" t="str">
        <f aca="true" t="shared" si="1" ref="B8:E15">J8</f>
        <v>248</v>
      </c>
      <c r="C8" s="300" t="str">
        <f t="shared" si="1"/>
        <v>Wood Simply Worked</v>
      </c>
      <c r="D8" s="300">
        <f t="shared" si="1"/>
        <v>2228542</v>
      </c>
      <c r="E8" s="295">
        <f t="shared" si="1"/>
        <v>1959858</v>
      </c>
      <c r="F8" s="203"/>
      <c r="G8" s="204"/>
      <c r="H8" s="339" t="s">
        <v>224</v>
      </c>
      <c r="I8" s="339" t="s">
        <v>42</v>
      </c>
      <c r="J8" s="339" t="s">
        <v>261</v>
      </c>
      <c r="K8" s="339" t="s">
        <v>262</v>
      </c>
      <c r="L8" s="340">
        <v>2228542</v>
      </c>
      <c r="M8" s="340">
        <v>1959858</v>
      </c>
    </row>
    <row r="9" spans="1:13" ht="16.5">
      <c r="A9" s="208"/>
      <c r="B9" s="293" t="str">
        <f t="shared" si="1"/>
        <v>553</v>
      </c>
      <c r="C9" s="300" t="str">
        <f t="shared" si="1"/>
        <v>Perfumery, Cosmetics</v>
      </c>
      <c r="D9" s="300">
        <f t="shared" si="1"/>
        <v>2331420</v>
      </c>
      <c r="E9" s="295">
        <f t="shared" si="1"/>
        <v>2479358</v>
      </c>
      <c r="F9" s="203"/>
      <c r="G9" s="204"/>
      <c r="H9" s="339" t="s">
        <v>224</v>
      </c>
      <c r="I9" s="339" t="s">
        <v>42</v>
      </c>
      <c r="J9" s="339" t="s">
        <v>344</v>
      </c>
      <c r="K9" s="339" t="s">
        <v>345</v>
      </c>
      <c r="L9" s="340">
        <v>2331420</v>
      </c>
      <c r="M9" s="340">
        <v>2479358</v>
      </c>
    </row>
    <row r="10" spans="1:13" ht="16.5">
      <c r="A10" s="211" t="str">
        <f>I6</f>
        <v>UNITED STATES</v>
      </c>
      <c r="B10" s="293" t="str">
        <f t="shared" si="1"/>
        <v>642</v>
      </c>
      <c r="C10" s="300" t="str">
        <f t="shared" si="1"/>
        <v>Articles Of Paper</v>
      </c>
      <c r="D10" s="300">
        <f t="shared" si="1"/>
        <v>2799726</v>
      </c>
      <c r="E10" s="295">
        <f t="shared" si="1"/>
        <v>3136797</v>
      </c>
      <c r="F10" s="203"/>
      <c r="G10" s="204"/>
      <c r="H10" s="339" t="s">
        <v>224</v>
      </c>
      <c r="I10" s="339" t="s">
        <v>42</v>
      </c>
      <c r="J10" s="339" t="s">
        <v>263</v>
      </c>
      <c r="K10" s="339" t="s">
        <v>264</v>
      </c>
      <c r="L10" s="340">
        <v>2799726</v>
      </c>
      <c r="M10" s="340">
        <v>3136797</v>
      </c>
    </row>
    <row r="11" spans="1:13" ht="16.5">
      <c r="A11" s="192"/>
      <c r="B11" s="293" t="str">
        <f t="shared" si="1"/>
        <v>741</v>
      </c>
      <c r="C11" s="300" t="str">
        <f t="shared" si="1"/>
        <v>Heating Cooling Equipment</v>
      </c>
      <c r="D11" s="300">
        <f t="shared" si="1"/>
        <v>2639742</v>
      </c>
      <c r="E11" s="295">
        <f t="shared" si="1"/>
        <v>1763869</v>
      </c>
      <c r="F11" s="209"/>
      <c r="G11" s="210"/>
      <c r="H11" s="339" t="s">
        <v>224</v>
      </c>
      <c r="I11" s="339" t="s">
        <v>42</v>
      </c>
      <c r="J11" s="339" t="s">
        <v>408</v>
      </c>
      <c r="K11" s="339" t="s">
        <v>409</v>
      </c>
      <c r="L11" s="340">
        <v>2639742</v>
      </c>
      <c r="M11" s="340">
        <v>1763869</v>
      </c>
    </row>
    <row r="12" spans="1:13" ht="16.5">
      <c r="A12" s="211"/>
      <c r="B12" s="293" t="str">
        <f t="shared" si="1"/>
        <v>752</v>
      </c>
      <c r="C12" s="300" t="str">
        <f t="shared" si="1"/>
        <v>Data Processing Machines</v>
      </c>
      <c r="D12" s="300">
        <f t="shared" si="1"/>
        <v>5038647</v>
      </c>
      <c r="E12" s="295">
        <f t="shared" si="1"/>
        <v>2425179</v>
      </c>
      <c r="F12" s="209"/>
      <c r="G12" s="210"/>
      <c r="H12" s="339" t="s">
        <v>224</v>
      </c>
      <c r="I12" s="339" t="s">
        <v>42</v>
      </c>
      <c r="J12" s="339" t="s">
        <v>265</v>
      </c>
      <c r="K12" s="339" t="s">
        <v>266</v>
      </c>
      <c r="L12" s="340">
        <v>5038647</v>
      </c>
      <c r="M12" s="340">
        <v>2425179</v>
      </c>
    </row>
    <row r="13" spans="1:13" ht="16.5">
      <c r="A13" s="212"/>
      <c r="B13" s="293" t="str">
        <f t="shared" si="1"/>
        <v>775</v>
      </c>
      <c r="C13" s="300" t="str">
        <f t="shared" si="1"/>
        <v>Household Type Equipment</v>
      </c>
      <c r="D13" s="300">
        <f t="shared" si="1"/>
        <v>1789945</v>
      </c>
      <c r="E13" s="295">
        <f t="shared" si="1"/>
        <v>572855</v>
      </c>
      <c r="F13" s="209"/>
      <c r="G13" s="210"/>
      <c r="H13" s="339" t="s">
        <v>224</v>
      </c>
      <c r="I13" s="339" t="s">
        <v>42</v>
      </c>
      <c r="J13" s="339" t="s">
        <v>410</v>
      </c>
      <c r="K13" s="339" t="s">
        <v>411</v>
      </c>
      <c r="L13" s="340">
        <v>1789945</v>
      </c>
      <c r="M13" s="340">
        <v>572855</v>
      </c>
    </row>
    <row r="14" spans="1:13" ht="16.5">
      <c r="A14" s="212"/>
      <c r="B14" s="293" t="str">
        <f t="shared" si="1"/>
        <v>872</v>
      </c>
      <c r="C14" s="300" t="str">
        <f t="shared" si="1"/>
        <v>Medical Appliances</v>
      </c>
      <c r="D14" s="300">
        <f t="shared" si="1"/>
        <v>2857954</v>
      </c>
      <c r="E14" s="295">
        <f t="shared" si="1"/>
        <v>727317</v>
      </c>
      <c r="F14" s="209"/>
      <c r="G14" s="210"/>
      <c r="H14" s="339" t="s">
        <v>224</v>
      </c>
      <c r="I14" s="339" t="s">
        <v>42</v>
      </c>
      <c r="J14" s="339" t="s">
        <v>364</v>
      </c>
      <c r="K14" s="339" t="s">
        <v>365</v>
      </c>
      <c r="L14" s="340">
        <v>2857954</v>
      </c>
      <c r="M14" s="340">
        <v>727317</v>
      </c>
    </row>
    <row r="15" spans="1:13" ht="16.5">
      <c r="A15" s="212"/>
      <c r="B15" s="293" t="str">
        <f t="shared" si="1"/>
        <v>893</v>
      </c>
      <c r="C15" s="300" t="str">
        <f t="shared" si="1"/>
        <v>Articles Of Plastic</v>
      </c>
      <c r="D15" s="300">
        <f t="shared" si="1"/>
        <v>2155676</v>
      </c>
      <c r="E15" s="295">
        <f t="shared" si="1"/>
        <v>2571487</v>
      </c>
      <c r="F15" s="209"/>
      <c r="G15" s="210"/>
      <c r="H15" s="339" t="s">
        <v>224</v>
      </c>
      <c r="I15" s="339" t="s">
        <v>42</v>
      </c>
      <c r="J15" s="339" t="s">
        <v>272</v>
      </c>
      <c r="K15" s="339" t="s">
        <v>273</v>
      </c>
      <c r="L15" s="340">
        <v>2155676</v>
      </c>
      <c r="M15" s="340">
        <v>2571487</v>
      </c>
    </row>
    <row r="16" spans="1:13" ht="16.5">
      <c r="A16" s="212"/>
      <c r="B16" s="213"/>
      <c r="C16" s="214"/>
      <c r="D16" s="215"/>
      <c r="E16" s="216"/>
      <c r="F16" s="209"/>
      <c r="G16" s="210"/>
      <c r="H16" s="339" t="s">
        <v>239</v>
      </c>
      <c r="I16" s="339" t="s">
        <v>240</v>
      </c>
      <c r="J16" s="339" t="s">
        <v>276</v>
      </c>
      <c r="K16" s="339" t="s">
        <v>277</v>
      </c>
      <c r="L16" s="340">
        <v>1712549</v>
      </c>
      <c r="M16" s="340">
        <v>1774304</v>
      </c>
    </row>
    <row r="17" spans="1:13" ht="16.5">
      <c r="A17" s="82"/>
      <c r="B17" s="293" t="str">
        <f>J16</f>
        <v>048</v>
      </c>
      <c r="C17" s="300" t="str">
        <f>K16</f>
        <v>Cereal, Flour, Starch</v>
      </c>
      <c r="D17" s="300">
        <f>L16</f>
        <v>1712549</v>
      </c>
      <c r="E17" s="295">
        <f>M16</f>
        <v>1774304</v>
      </c>
      <c r="F17" s="217"/>
      <c r="G17" s="204"/>
      <c r="H17" s="339" t="s">
        <v>239</v>
      </c>
      <c r="I17" s="339" t="s">
        <v>240</v>
      </c>
      <c r="J17" s="339" t="s">
        <v>278</v>
      </c>
      <c r="K17" s="339" t="s">
        <v>279</v>
      </c>
      <c r="L17" s="340">
        <v>587499</v>
      </c>
      <c r="M17" s="340">
        <v>87623</v>
      </c>
    </row>
    <row r="18" spans="1:13" ht="16.5">
      <c r="A18" s="202"/>
      <c r="B18" s="293" t="str">
        <f aca="true" t="shared" si="2" ref="B18:E26">J17</f>
        <v>081</v>
      </c>
      <c r="C18" s="300" t="str">
        <f t="shared" si="2"/>
        <v>Feeding Stuff, Animals</v>
      </c>
      <c r="D18" s="300">
        <f t="shared" si="2"/>
        <v>587499</v>
      </c>
      <c r="E18" s="295">
        <f t="shared" si="2"/>
        <v>87623</v>
      </c>
      <c r="F18" s="4"/>
      <c r="G18" s="4"/>
      <c r="H18" s="339" t="s">
        <v>239</v>
      </c>
      <c r="I18" s="339" t="s">
        <v>240</v>
      </c>
      <c r="J18" s="339" t="s">
        <v>259</v>
      </c>
      <c r="K18" s="339" t="s">
        <v>260</v>
      </c>
      <c r="L18" s="340">
        <v>1259770</v>
      </c>
      <c r="M18" s="340">
        <v>858478</v>
      </c>
    </row>
    <row r="19" spans="1:13" ht="16.5">
      <c r="A19" s="202"/>
      <c r="B19" s="293" t="str">
        <f t="shared" si="2"/>
        <v>098</v>
      </c>
      <c r="C19" s="300" t="str">
        <f t="shared" si="2"/>
        <v>Edible Products</v>
      </c>
      <c r="D19" s="300">
        <f t="shared" si="2"/>
        <v>1259770</v>
      </c>
      <c r="E19" s="295">
        <f t="shared" si="2"/>
        <v>858478</v>
      </c>
      <c r="F19" s="4"/>
      <c r="G19" s="4"/>
      <c r="H19" s="339" t="s">
        <v>239</v>
      </c>
      <c r="I19" s="339" t="s">
        <v>240</v>
      </c>
      <c r="J19" s="339" t="s">
        <v>280</v>
      </c>
      <c r="K19" s="339" t="s">
        <v>281</v>
      </c>
      <c r="L19" s="340">
        <v>877830</v>
      </c>
      <c r="M19" s="340">
        <v>1844696</v>
      </c>
    </row>
    <row r="20" spans="1:13" ht="16.5">
      <c r="A20" s="202"/>
      <c r="B20" s="293" t="str">
        <f t="shared" si="2"/>
        <v>111</v>
      </c>
      <c r="C20" s="300" t="str">
        <f t="shared" si="2"/>
        <v>Non-Alcoholic Beverages</v>
      </c>
      <c r="D20" s="300">
        <f t="shared" si="2"/>
        <v>877830</v>
      </c>
      <c r="E20" s="295">
        <f t="shared" si="2"/>
        <v>1844696</v>
      </c>
      <c r="F20" s="4"/>
      <c r="G20" s="4"/>
      <c r="H20" s="339" t="s">
        <v>239</v>
      </c>
      <c r="I20" s="339" t="s">
        <v>240</v>
      </c>
      <c r="J20" s="339" t="s">
        <v>284</v>
      </c>
      <c r="K20" s="339" t="s">
        <v>285</v>
      </c>
      <c r="L20" s="340">
        <v>9365480</v>
      </c>
      <c r="M20" s="340">
        <v>25551534</v>
      </c>
    </row>
    <row r="21" spans="1:13" ht="16.5">
      <c r="A21" s="211" t="str">
        <f>I16</f>
        <v>TRINIDAD &amp; TOB.</v>
      </c>
      <c r="B21" s="293" t="str">
        <f t="shared" si="2"/>
        <v>334</v>
      </c>
      <c r="C21" s="300" t="str">
        <f t="shared" si="2"/>
        <v>Petroleum Products Refined</v>
      </c>
      <c r="D21" s="300">
        <f t="shared" si="2"/>
        <v>9365480</v>
      </c>
      <c r="E21" s="295">
        <f t="shared" si="2"/>
        <v>25551534</v>
      </c>
      <c r="F21" s="4"/>
      <c r="G21" s="4"/>
      <c r="H21" s="339" t="s">
        <v>239</v>
      </c>
      <c r="I21" s="339" t="s">
        <v>240</v>
      </c>
      <c r="J21" s="339" t="s">
        <v>412</v>
      </c>
      <c r="K21" s="339" t="s">
        <v>413</v>
      </c>
      <c r="L21" s="340">
        <v>1099586</v>
      </c>
      <c r="M21" s="340">
        <v>536038</v>
      </c>
    </row>
    <row r="22" spans="1:13" ht="16.5">
      <c r="A22" s="202"/>
      <c r="B22" s="293" t="str">
        <f t="shared" si="2"/>
        <v>342</v>
      </c>
      <c r="C22" s="300" t="str">
        <f t="shared" si="2"/>
        <v>Liquified Propane, Butane</v>
      </c>
      <c r="D22" s="300">
        <f t="shared" si="2"/>
        <v>1099586</v>
      </c>
      <c r="E22" s="295">
        <f t="shared" si="2"/>
        <v>536038</v>
      </c>
      <c r="F22" s="4"/>
      <c r="G22" s="4"/>
      <c r="H22" s="339" t="s">
        <v>239</v>
      </c>
      <c r="I22" s="339" t="s">
        <v>240</v>
      </c>
      <c r="J22" s="339" t="s">
        <v>103</v>
      </c>
      <c r="K22" s="339" t="s">
        <v>286</v>
      </c>
      <c r="L22" s="340">
        <v>1038877</v>
      </c>
      <c r="M22" s="340">
        <v>924750</v>
      </c>
    </row>
    <row r="23" spans="1:13" ht="16.5">
      <c r="A23" s="202"/>
      <c r="B23" s="293" t="str">
        <f t="shared" si="2"/>
        <v>554</v>
      </c>
      <c r="C23" s="300" t="str">
        <f t="shared" si="2"/>
        <v>Soaps, Cleaning Prep.</v>
      </c>
      <c r="D23" s="300">
        <f t="shared" si="2"/>
        <v>1038877</v>
      </c>
      <c r="E23" s="295">
        <f t="shared" si="2"/>
        <v>924750</v>
      </c>
      <c r="F23" s="4"/>
      <c r="G23" s="4"/>
      <c r="H23" s="339" t="s">
        <v>239</v>
      </c>
      <c r="I23" s="339" t="s">
        <v>240</v>
      </c>
      <c r="J23" s="339" t="s">
        <v>263</v>
      </c>
      <c r="K23" s="339" t="s">
        <v>264</v>
      </c>
      <c r="L23" s="340">
        <v>1220834</v>
      </c>
      <c r="M23" s="340">
        <v>1686867</v>
      </c>
    </row>
    <row r="24" spans="1:13" ht="16.5">
      <c r="A24" s="202"/>
      <c r="B24" s="293" t="str">
        <f t="shared" si="2"/>
        <v>642</v>
      </c>
      <c r="C24" s="300" t="str">
        <f t="shared" si="2"/>
        <v>Articles Of Paper</v>
      </c>
      <c r="D24" s="300">
        <f t="shared" si="2"/>
        <v>1220834</v>
      </c>
      <c r="E24" s="295">
        <f t="shared" si="2"/>
        <v>1686867</v>
      </c>
      <c r="F24" s="4"/>
      <c r="G24" s="4"/>
      <c r="H24" s="339" t="s">
        <v>239</v>
      </c>
      <c r="I24" s="339" t="s">
        <v>240</v>
      </c>
      <c r="J24" s="339" t="s">
        <v>319</v>
      </c>
      <c r="K24" s="339" t="s">
        <v>320</v>
      </c>
      <c r="L24" s="340">
        <v>815276</v>
      </c>
      <c r="M24" s="340">
        <v>34938</v>
      </c>
    </row>
    <row r="25" spans="1:13" ht="16.5">
      <c r="A25" s="202"/>
      <c r="B25" s="293" t="str">
        <f t="shared" si="2"/>
        <v>699</v>
      </c>
      <c r="C25" s="300" t="str">
        <f t="shared" si="2"/>
        <v>Base Metal Manufactures</v>
      </c>
      <c r="D25" s="300">
        <f t="shared" si="2"/>
        <v>815276</v>
      </c>
      <c r="E25" s="295">
        <f t="shared" si="2"/>
        <v>34938</v>
      </c>
      <c r="F25" s="4"/>
      <c r="G25" s="4"/>
      <c r="H25" s="339" t="s">
        <v>239</v>
      </c>
      <c r="I25" s="339" t="s">
        <v>240</v>
      </c>
      <c r="J25" s="339" t="s">
        <v>272</v>
      </c>
      <c r="K25" s="339" t="s">
        <v>273</v>
      </c>
      <c r="L25" s="340">
        <v>530770</v>
      </c>
      <c r="M25" s="340">
        <v>306249</v>
      </c>
    </row>
    <row r="26" spans="1:13" ht="16.5">
      <c r="A26" s="202"/>
      <c r="B26" s="293" t="str">
        <f t="shared" si="2"/>
        <v>893</v>
      </c>
      <c r="C26" s="300" t="str">
        <f t="shared" si="2"/>
        <v>Articles Of Plastic</v>
      </c>
      <c r="D26" s="300">
        <f t="shared" si="2"/>
        <v>530770</v>
      </c>
      <c r="E26" s="295">
        <f t="shared" si="2"/>
        <v>306249</v>
      </c>
      <c r="F26" s="4"/>
      <c r="G26" s="4"/>
      <c r="H26" s="339" t="s">
        <v>221</v>
      </c>
      <c r="I26" s="339" t="s">
        <v>38</v>
      </c>
      <c r="J26" s="339" t="s">
        <v>414</v>
      </c>
      <c r="K26" s="339" t="s">
        <v>415</v>
      </c>
      <c r="L26" s="340">
        <v>445237</v>
      </c>
      <c r="M26" s="340">
        <v>360104</v>
      </c>
    </row>
    <row r="27" spans="1:13" ht="16.5">
      <c r="A27" s="202"/>
      <c r="B27" s="213"/>
      <c r="C27" s="218"/>
      <c r="D27" s="219"/>
      <c r="E27" s="220"/>
      <c r="F27" s="4"/>
      <c r="G27" s="201"/>
      <c r="H27" s="339" t="s">
        <v>221</v>
      </c>
      <c r="I27" s="339" t="s">
        <v>38</v>
      </c>
      <c r="J27" s="339" t="s">
        <v>311</v>
      </c>
      <c r="K27" s="339" t="s">
        <v>312</v>
      </c>
      <c r="L27" s="340">
        <v>663098</v>
      </c>
      <c r="M27" s="340">
        <v>228290</v>
      </c>
    </row>
    <row r="28" spans="1:13" ht="16.5">
      <c r="A28" s="82"/>
      <c r="B28" s="293" t="str">
        <f>J26</f>
        <v>012</v>
      </c>
      <c r="C28" s="300" t="str">
        <f>K26</f>
        <v>Other Meat Fresh, Chilled</v>
      </c>
      <c r="D28" s="294">
        <f>L26</f>
        <v>445237</v>
      </c>
      <c r="E28" s="295">
        <f>M26</f>
        <v>360104</v>
      </c>
      <c r="F28" s="217"/>
      <c r="G28" s="204"/>
      <c r="H28" s="339" t="s">
        <v>221</v>
      </c>
      <c r="I28" s="339" t="s">
        <v>38</v>
      </c>
      <c r="J28" s="339" t="s">
        <v>313</v>
      </c>
      <c r="K28" s="339" t="s">
        <v>314</v>
      </c>
      <c r="L28" s="340">
        <v>494751</v>
      </c>
      <c r="M28" s="340">
        <v>311236</v>
      </c>
    </row>
    <row r="29" spans="1:13" ht="16.5">
      <c r="A29" s="202"/>
      <c r="B29" s="293" t="str">
        <f aca="true" t="shared" si="3" ref="B29:E37">J27</f>
        <v>022</v>
      </c>
      <c r="C29" s="300" t="str">
        <f t="shared" si="3"/>
        <v>Milk And Cream</v>
      </c>
      <c r="D29" s="294">
        <f t="shared" si="3"/>
        <v>663098</v>
      </c>
      <c r="E29" s="295">
        <f t="shared" si="3"/>
        <v>228290</v>
      </c>
      <c r="F29" s="203"/>
      <c r="G29" s="204"/>
      <c r="H29" s="339" t="s">
        <v>221</v>
      </c>
      <c r="I29" s="339" t="s">
        <v>38</v>
      </c>
      <c r="J29" s="339" t="s">
        <v>259</v>
      </c>
      <c r="K29" s="339" t="s">
        <v>260</v>
      </c>
      <c r="L29" s="340">
        <v>319804</v>
      </c>
      <c r="M29" s="340">
        <v>359907</v>
      </c>
    </row>
    <row r="30" spans="1:13" ht="16.5">
      <c r="A30" s="202"/>
      <c r="B30" s="293" t="str">
        <f t="shared" si="3"/>
        <v>061</v>
      </c>
      <c r="C30" s="300" t="str">
        <f t="shared" si="3"/>
        <v>Sugar, Molasses, Honey</v>
      </c>
      <c r="D30" s="294">
        <f t="shared" si="3"/>
        <v>494751</v>
      </c>
      <c r="E30" s="295">
        <f t="shared" si="3"/>
        <v>311236</v>
      </c>
      <c r="F30" s="209"/>
      <c r="G30" s="221"/>
      <c r="H30" s="339" t="s">
        <v>221</v>
      </c>
      <c r="I30" s="339" t="s">
        <v>38</v>
      </c>
      <c r="J30" s="339" t="s">
        <v>103</v>
      </c>
      <c r="K30" s="339" t="s">
        <v>286</v>
      </c>
      <c r="L30" s="340">
        <v>310789</v>
      </c>
      <c r="M30" s="340">
        <v>346525</v>
      </c>
    </row>
    <row r="31" spans="1:13" ht="16.5">
      <c r="A31" s="202"/>
      <c r="B31" s="293" t="str">
        <f t="shared" si="3"/>
        <v>098</v>
      </c>
      <c r="C31" s="300" t="str">
        <f t="shared" si="3"/>
        <v>Edible Products</v>
      </c>
      <c r="D31" s="294">
        <f t="shared" si="3"/>
        <v>319804</v>
      </c>
      <c r="E31" s="295">
        <f t="shared" si="3"/>
        <v>359907</v>
      </c>
      <c r="F31" s="209"/>
      <c r="G31" s="221"/>
      <c r="H31" s="339" t="s">
        <v>221</v>
      </c>
      <c r="I31" s="339" t="s">
        <v>38</v>
      </c>
      <c r="J31" s="339" t="s">
        <v>332</v>
      </c>
      <c r="K31" s="339" t="s">
        <v>333</v>
      </c>
      <c r="L31" s="340">
        <v>352270</v>
      </c>
      <c r="M31" s="340">
        <v>172714</v>
      </c>
    </row>
    <row r="32" spans="1:13" ht="16.5">
      <c r="A32" s="211" t="str">
        <f>I26</f>
        <v>UNITED KINGDOM</v>
      </c>
      <c r="B32" s="293" t="str">
        <f t="shared" si="3"/>
        <v>554</v>
      </c>
      <c r="C32" s="300" t="str">
        <f t="shared" si="3"/>
        <v>Soaps, Cleaning Prep.</v>
      </c>
      <c r="D32" s="294">
        <f t="shared" si="3"/>
        <v>310789</v>
      </c>
      <c r="E32" s="295">
        <f t="shared" si="3"/>
        <v>346525</v>
      </c>
      <c r="F32" s="209"/>
      <c r="G32" s="221"/>
      <c r="H32" s="339" t="s">
        <v>221</v>
      </c>
      <c r="I32" s="339" t="s">
        <v>38</v>
      </c>
      <c r="J32" s="339" t="s">
        <v>319</v>
      </c>
      <c r="K32" s="339" t="s">
        <v>320</v>
      </c>
      <c r="L32" s="340">
        <v>319841</v>
      </c>
      <c r="M32" s="340">
        <v>124328</v>
      </c>
    </row>
    <row r="33" spans="1:13" ht="16.5">
      <c r="A33" s="202"/>
      <c r="B33" s="293" t="str">
        <f t="shared" si="3"/>
        <v>661</v>
      </c>
      <c r="C33" s="300" t="str">
        <f t="shared" si="3"/>
        <v>Lime, Cement</v>
      </c>
      <c r="D33" s="294">
        <f t="shared" si="3"/>
        <v>352270</v>
      </c>
      <c r="E33" s="295">
        <f t="shared" si="3"/>
        <v>172714</v>
      </c>
      <c r="F33" s="209"/>
      <c r="G33" s="221"/>
      <c r="H33" s="339" t="s">
        <v>221</v>
      </c>
      <c r="I33" s="339" t="s">
        <v>38</v>
      </c>
      <c r="J33" s="339" t="s">
        <v>317</v>
      </c>
      <c r="K33" s="339" t="s">
        <v>318</v>
      </c>
      <c r="L33" s="340">
        <v>2114836</v>
      </c>
      <c r="M33" s="340">
        <v>143657</v>
      </c>
    </row>
    <row r="34" spans="1:13" ht="16.5">
      <c r="A34" s="202"/>
      <c r="B34" s="293" t="str">
        <f t="shared" si="3"/>
        <v>699</v>
      </c>
      <c r="C34" s="300" t="str">
        <f t="shared" si="3"/>
        <v>Base Metal Manufactures</v>
      </c>
      <c r="D34" s="294">
        <f t="shared" si="3"/>
        <v>319841</v>
      </c>
      <c r="E34" s="295">
        <f t="shared" si="3"/>
        <v>124328</v>
      </c>
      <c r="F34" s="209"/>
      <c r="G34" s="221"/>
      <c r="H34" s="339" t="s">
        <v>221</v>
      </c>
      <c r="I34" s="339" t="s">
        <v>38</v>
      </c>
      <c r="J34" s="339" t="s">
        <v>309</v>
      </c>
      <c r="K34" s="339" t="s">
        <v>310</v>
      </c>
      <c r="L34" s="340">
        <v>415683</v>
      </c>
      <c r="M34" s="340">
        <v>532646</v>
      </c>
    </row>
    <row r="35" spans="1:13" ht="16.5">
      <c r="A35" s="202"/>
      <c r="B35" s="293" t="str">
        <f t="shared" si="3"/>
        <v>776</v>
      </c>
      <c r="C35" s="300" t="str">
        <f t="shared" si="3"/>
        <v>Valves Tubes Diodes</v>
      </c>
      <c r="D35" s="294">
        <f t="shared" si="3"/>
        <v>2114836</v>
      </c>
      <c r="E35" s="295">
        <f t="shared" si="3"/>
        <v>143657</v>
      </c>
      <c r="F35" s="209"/>
      <c r="G35" s="221"/>
      <c r="H35" s="339" t="s">
        <v>221</v>
      </c>
      <c r="I35" s="339" t="s">
        <v>38</v>
      </c>
      <c r="J35" s="339" t="s">
        <v>272</v>
      </c>
      <c r="K35" s="339" t="s">
        <v>273</v>
      </c>
      <c r="L35" s="340">
        <v>348188</v>
      </c>
      <c r="M35" s="340">
        <v>241227</v>
      </c>
    </row>
    <row r="36" spans="1:13" ht="16.5">
      <c r="A36" s="202"/>
      <c r="B36" s="293" t="str">
        <f t="shared" si="3"/>
        <v>784</v>
      </c>
      <c r="C36" s="300" t="str">
        <f t="shared" si="3"/>
        <v>Motor Vehicle Parts</v>
      </c>
      <c r="D36" s="294">
        <f t="shared" si="3"/>
        <v>415683</v>
      </c>
      <c r="E36" s="295">
        <f t="shared" si="3"/>
        <v>532646</v>
      </c>
      <c r="F36" s="209"/>
      <c r="G36" s="221"/>
      <c r="H36" s="339" t="s">
        <v>416</v>
      </c>
      <c r="I36" s="339" t="s">
        <v>417</v>
      </c>
      <c r="J36" s="339" t="s">
        <v>418</v>
      </c>
      <c r="K36" s="339" t="s">
        <v>419</v>
      </c>
      <c r="L36" s="340">
        <v>818806</v>
      </c>
      <c r="M36" s="340">
        <v>368492</v>
      </c>
    </row>
    <row r="37" spans="1:13" ht="16.5">
      <c r="A37" s="202"/>
      <c r="B37" s="293" t="str">
        <f t="shared" si="3"/>
        <v>893</v>
      </c>
      <c r="C37" s="300" t="str">
        <f t="shared" si="3"/>
        <v>Articles Of Plastic</v>
      </c>
      <c r="D37" s="294">
        <f t="shared" si="3"/>
        <v>348188</v>
      </c>
      <c r="E37" s="295">
        <f t="shared" si="3"/>
        <v>241227</v>
      </c>
      <c r="F37" s="209"/>
      <c r="G37" s="221"/>
      <c r="H37" s="339" t="s">
        <v>416</v>
      </c>
      <c r="I37" s="339" t="s">
        <v>417</v>
      </c>
      <c r="J37" s="339" t="s">
        <v>263</v>
      </c>
      <c r="K37" s="339" t="s">
        <v>264</v>
      </c>
      <c r="L37" s="340">
        <v>486241</v>
      </c>
      <c r="M37" s="340">
        <v>288089</v>
      </c>
    </row>
    <row r="38" spans="1:13" ht="16.5">
      <c r="A38" s="202"/>
      <c r="B38" s="213"/>
      <c r="C38" s="209"/>
      <c r="D38" s="222"/>
      <c r="E38" s="223"/>
      <c r="F38" s="209"/>
      <c r="G38" s="221"/>
      <c r="H38" s="339" t="s">
        <v>416</v>
      </c>
      <c r="I38" s="339" t="s">
        <v>417</v>
      </c>
      <c r="J38" s="339" t="s">
        <v>297</v>
      </c>
      <c r="K38" s="339" t="s">
        <v>298</v>
      </c>
      <c r="L38" s="340">
        <v>1016514</v>
      </c>
      <c r="M38" s="340">
        <v>228587</v>
      </c>
    </row>
    <row r="39" spans="1:13" ht="16.5">
      <c r="A39" s="82"/>
      <c r="B39" s="293" t="str">
        <f>J36</f>
        <v>625</v>
      </c>
      <c r="C39" s="300" t="str">
        <f>K36</f>
        <v>Rubber Tyres,Cases</v>
      </c>
      <c r="D39" s="294">
        <f>L36</f>
        <v>818806</v>
      </c>
      <c r="E39" s="295">
        <f>M36</f>
        <v>368492</v>
      </c>
      <c r="F39" s="203"/>
      <c r="G39" s="204"/>
      <c r="H39" s="339" t="s">
        <v>416</v>
      </c>
      <c r="I39" s="339" t="s">
        <v>417</v>
      </c>
      <c r="J39" s="339" t="s">
        <v>358</v>
      </c>
      <c r="K39" s="339" t="s">
        <v>359</v>
      </c>
      <c r="L39" s="340">
        <v>451316</v>
      </c>
      <c r="M39" s="340">
        <v>277271</v>
      </c>
    </row>
    <row r="40" spans="1:13" ht="16.5">
      <c r="A40" s="224"/>
      <c r="B40" s="293" t="str">
        <f aca="true" t="shared" si="4" ref="B40:E48">J37</f>
        <v>642</v>
      </c>
      <c r="C40" s="300" t="str">
        <f t="shared" si="4"/>
        <v>Articles Of Paper</v>
      </c>
      <c r="D40" s="294">
        <f t="shared" si="4"/>
        <v>486241</v>
      </c>
      <c r="E40" s="295">
        <f t="shared" si="4"/>
        <v>288089</v>
      </c>
      <c r="F40" s="203"/>
      <c r="G40" s="204"/>
      <c r="H40" s="339" t="s">
        <v>416</v>
      </c>
      <c r="I40" s="339" t="s">
        <v>417</v>
      </c>
      <c r="J40" s="339" t="s">
        <v>340</v>
      </c>
      <c r="K40" s="339" t="s">
        <v>341</v>
      </c>
      <c r="L40" s="340">
        <v>498845</v>
      </c>
      <c r="M40" s="340">
        <v>507715</v>
      </c>
    </row>
    <row r="41" spans="1:13" ht="16.5">
      <c r="A41" s="225"/>
      <c r="B41" s="293" t="str">
        <f t="shared" si="4"/>
        <v>658</v>
      </c>
      <c r="C41" s="300" t="str">
        <f t="shared" si="4"/>
        <v>Made-Up Textile Articles</v>
      </c>
      <c r="D41" s="294">
        <f t="shared" si="4"/>
        <v>1016514</v>
      </c>
      <c r="E41" s="295">
        <f t="shared" si="4"/>
        <v>228587</v>
      </c>
      <c r="F41" s="203"/>
      <c r="G41" s="204"/>
      <c r="H41" s="339" t="s">
        <v>416</v>
      </c>
      <c r="I41" s="339" t="s">
        <v>417</v>
      </c>
      <c r="J41" s="339" t="s">
        <v>319</v>
      </c>
      <c r="K41" s="339" t="s">
        <v>320</v>
      </c>
      <c r="L41" s="340">
        <v>457105</v>
      </c>
      <c r="M41" s="340">
        <v>112163</v>
      </c>
    </row>
    <row r="42" spans="1:13" ht="16.5">
      <c r="A42" s="225"/>
      <c r="B42" s="293" t="str">
        <f t="shared" si="4"/>
        <v>665</v>
      </c>
      <c r="C42" s="300" t="str">
        <f t="shared" si="4"/>
        <v>Glassware</v>
      </c>
      <c r="D42" s="294">
        <f t="shared" si="4"/>
        <v>451316</v>
      </c>
      <c r="E42" s="295">
        <f t="shared" si="4"/>
        <v>277271</v>
      </c>
      <c r="F42" s="203"/>
      <c r="G42" s="204"/>
      <c r="H42" s="339" t="s">
        <v>416</v>
      </c>
      <c r="I42" s="339" t="s">
        <v>417</v>
      </c>
      <c r="J42" s="339" t="s">
        <v>315</v>
      </c>
      <c r="K42" s="339" t="s">
        <v>316</v>
      </c>
      <c r="L42" s="340">
        <v>594284</v>
      </c>
      <c r="M42" s="340">
        <v>24014</v>
      </c>
    </row>
    <row r="43" spans="1:13" ht="16.5">
      <c r="A43" s="211" t="str">
        <f>I36</f>
        <v>CHINA, PEO.REP.</v>
      </c>
      <c r="B43" s="293" t="str">
        <f t="shared" si="4"/>
        <v>692</v>
      </c>
      <c r="C43" s="300" t="str">
        <f t="shared" si="4"/>
        <v>Metal Containers</v>
      </c>
      <c r="D43" s="294">
        <f t="shared" si="4"/>
        <v>498845</v>
      </c>
      <c r="E43" s="295">
        <f t="shared" si="4"/>
        <v>507715</v>
      </c>
      <c r="F43" s="203"/>
      <c r="G43" s="204"/>
      <c r="H43" s="339" t="s">
        <v>416</v>
      </c>
      <c r="I43" s="339" t="s">
        <v>417</v>
      </c>
      <c r="J43" s="339" t="s">
        <v>317</v>
      </c>
      <c r="K43" s="339" t="s">
        <v>318</v>
      </c>
      <c r="L43" s="340">
        <v>1699401</v>
      </c>
      <c r="M43" s="340">
        <v>245101</v>
      </c>
    </row>
    <row r="44" spans="1:13" ht="16.5">
      <c r="A44" s="225"/>
      <c r="B44" s="293" t="str">
        <f t="shared" si="4"/>
        <v>699</v>
      </c>
      <c r="C44" s="300" t="str">
        <f t="shared" si="4"/>
        <v>Base Metal Manufactures</v>
      </c>
      <c r="D44" s="294">
        <f t="shared" si="4"/>
        <v>457105</v>
      </c>
      <c r="E44" s="295">
        <f t="shared" si="4"/>
        <v>112163</v>
      </c>
      <c r="F44" s="203"/>
      <c r="G44" s="204"/>
      <c r="H44" s="339" t="s">
        <v>416</v>
      </c>
      <c r="I44" s="339" t="s">
        <v>417</v>
      </c>
      <c r="J44" s="339" t="s">
        <v>305</v>
      </c>
      <c r="K44" s="339" t="s">
        <v>306</v>
      </c>
      <c r="L44" s="340">
        <v>307091</v>
      </c>
      <c r="M44" s="340">
        <v>0</v>
      </c>
    </row>
    <row r="45" spans="1:13" ht="16.5">
      <c r="A45" s="225"/>
      <c r="B45" s="293" t="str">
        <f t="shared" si="4"/>
        <v>716</v>
      </c>
      <c r="C45" s="300" t="str">
        <f t="shared" si="4"/>
        <v>Rotating Electric Plant</v>
      </c>
      <c r="D45" s="294">
        <f t="shared" si="4"/>
        <v>594284</v>
      </c>
      <c r="E45" s="295">
        <f t="shared" si="4"/>
        <v>24014</v>
      </c>
      <c r="F45" s="203"/>
      <c r="G45" s="204"/>
      <c r="H45" s="339" t="s">
        <v>416</v>
      </c>
      <c r="I45" s="339" t="s">
        <v>417</v>
      </c>
      <c r="J45" s="339" t="s">
        <v>272</v>
      </c>
      <c r="K45" s="339" t="s">
        <v>273</v>
      </c>
      <c r="L45" s="340">
        <v>367961</v>
      </c>
      <c r="M45" s="340">
        <v>555991</v>
      </c>
    </row>
    <row r="46" spans="1:13" ht="16.5">
      <c r="A46" s="225"/>
      <c r="B46" s="293" t="str">
        <f t="shared" si="4"/>
        <v>776</v>
      </c>
      <c r="C46" s="300" t="str">
        <f t="shared" si="4"/>
        <v>Valves Tubes Diodes</v>
      </c>
      <c r="D46" s="294">
        <f t="shared" si="4"/>
        <v>1699401</v>
      </c>
      <c r="E46" s="295">
        <f t="shared" si="4"/>
        <v>245101</v>
      </c>
      <c r="F46" s="209"/>
      <c r="G46" s="221"/>
      <c r="H46" s="339" t="s">
        <v>287</v>
      </c>
      <c r="I46" s="339" t="s">
        <v>288</v>
      </c>
      <c r="J46" s="339" t="s">
        <v>311</v>
      </c>
      <c r="K46" s="339" t="s">
        <v>312</v>
      </c>
      <c r="L46" s="340">
        <v>175307</v>
      </c>
      <c r="M46" s="340">
        <v>103332</v>
      </c>
    </row>
    <row r="47" spans="1:13" ht="16.5">
      <c r="A47" s="225"/>
      <c r="B47" s="293" t="str">
        <f t="shared" si="4"/>
        <v>781</v>
      </c>
      <c r="C47" s="300" t="str">
        <f t="shared" si="4"/>
        <v>Motor Cars</v>
      </c>
      <c r="D47" s="294">
        <f t="shared" si="4"/>
        <v>307091</v>
      </c>
      <c r="E47" s="295">
        <f t="shared" si="4"/>
        <v>0</v>
      </c>
      <c r="F47" s="228"/>
      <c r="G47" s="227"/>
      <c r="H47" s="339" t="s">
        <v>287</v>
      </c>
      <c r="I47" s="339" t="s">
        <v>288</v>
      </c>
      <c r="J47" s="339" t="s">
        <v>291</v>
      </c>
      <c r="K47" s="339" t="s">
        <v>292</v>
      </c>
      <c r="L47" s="340">
        <v>652963</v>
      </c>
      <c r="M47" s="340">
        <v>273203</v>
      </c>
    </row>
    <row r="48" spans="1:13" ht="16.5">
      <c r="A48" s="225"/>
      <c r="B48" s="293" t="str">
        <f t="shared" si="4"/>
        <v>893</v>
      </c>
      <c r="C48" s="300" t="str">
        <f t="shared" si="4"/>
        <v>Articles Of Plastic</v>
      </c>
      <c r="D48" s="294">
        <f t="shared" si="4"/>
        <v>367961</v>
      </c>
      <c r="E48" s="295">
        <f t="shared" si="4"/>
        <v>555991</v>
      </c>
      <c r="F48" s="229"/>
      <c r="G48" s="195"/>
      <c r="H48" s="339" t="s">
        <v>287</v>
      </c>
      <c r="I48" s="339" t="s">
        <v>288</v>
      </c>
      <c r="J48" s="339" t="s">
        <v>293</v>
      </c>
      <c r="K48" s="339" t="s">
        <v>294</v>
      </c>
      <c r="L48" s="340">
        <v>105649</v>
      </c>
      <c r="M48" s="340">
        <v>140059</v>
      </c>
    </row>
    <row r="49" spans="1:13" ht="16.5">
      <c r="A49" s="225"/>
      <c r="B49" s="213"/>
      <c r="C49" s="230"/>
      <c r="D49" s="231"/>
      <c r="E49" s="232"/>
      <c r="F49" s="229"/>
      <c r="G49" s="233"/>
      <c r="H49" s="339" t="s">
        <v>287</v>
      </c>
      <c r="I49" s="339" t="s">
        <v>288</v>
      </c>
      <c r="J49" s="339" t="s">
        <v>278</v>
      </c>
      <c r="K49" s="339" t="s">
        <v>279</v>
      </c>
      <c r="L49" s="340">
        <v>167460</v>
      </c>
      <c r="M49" s="340">
        <v>0</v>
      </c>
    </row>
    <row r="50" spans="1:13" ht="16.5">
      <c r="A50" s="82"/>
      <c r="B50" s="293" t="str">
        <f>J46</f>
        <v>022</v>
      </c>
      <c r="C50" s="300" t="str">
        <f>K46</f>
        <v>Milk And Cream</v>
      </c>
      <c r="D50" s="294">
        <f>L46</f>
        <v>175307</v>
      </c>
      <c r="E50" s="295">
        <f>M46</f>
        <v>103332</v>
      </c>
      <c r="F50" s="217"/>
      <c r="G50" s="204"/>
      <c r="H50" s="339" t="s">
        <v>287</v>
      </c>
      <c r="I50" s="339" t="s">
        <v>288</v>
      </c>
      <c r="J50" s="339" t="s">
        <v>284</v>
      </c>
      <c r="K50" s="339" t="s">
        <v>285</v>
      </c>
      <c r="L50" s="340">
        <v>4925773</v>
      </c>
      <c r="M50" s="340">
        <v>33007923</v>
      </c>
    </row>
    <row r="51" spans="1:13" ht="16.5">
      <c r="A51" s="225"/>
      <c r="B51" s="293" t="str">
        <f aca="true" t="shared" si="5" ref="B51:E59">J47</f>
        <v>054</v>
      </c>
      <c r="C51" s="300" t="str">
        <f t="shared" si="5"/>
        <v>Vegetables Fresh/Chilled,Frozen,Dry</v>
      </c>
      <c r="D51" s="294">
        <f t="shared" si="5"/>
        <v>652963</v>
      </c>
      <c r="E51" s="295">
        <f t="shared" si="5"/>
        <v>273203</v>
      </c>
      <c r="F51" s="217"/>
      <c r="G51" s="204"/>
      <c r="H51" s="339" t="s">
        <v>287</v>
      </c>
      <c r="I51" s="339" t="s">
        <v>288</v>
      </c>
      <c r="J51" s="339" t="s">
        <v>99</v>
      </c>
      <c r="K51" s="339" t="s">
        <v>295</v>
      </c>
      <c r="L51" s="340">
        <v>125969</v>
      </c>
      <c r="M51" s="340">
        <v>9401</v>
      </c>
    </row>
    <row r="52" spans="1:13" ht="16.5">
      <c r="A52" s="200"/>
      <c r="B52" s="293" t="str">
        <f t="shared" si="5"/>
        <v>056</v>
      </c>
      <c r="C52" s="300" t="str">
        <f t="shared" si="5"/>
        <v>Vegetables/Roots Prep., Preserved</v>
      </c>
      <c r="D52" s="294">
        <f t="shared" si="5"/>
        <v>105649</v>
      </c>
      <c r="E52" s="295">
        <f t="shared" si="5"/>
        <v>140059</v>
      </c>
      <c r="F52" s="217"/>
      <c r="G52" s="204"/>
      <c r="H52" s="339" t="s">
        <v>287</v>
      </c>
      <c r="I52" s="339" t="s">
        <v>288</v>
      </c>
      <c r="J52" s="339" t="s">
        <v>420</v>
      </c>
      <c r="K52" s="339" t="s">
        <v>421</v>
      </c>
      <c r="L52" s="340">
        <v>115081</v>
      </c>
      <c r="M52" s="340">
        <v>0</v>
      </c>
    </row>
    <row r="53" spans="1:13" ht="16.5">
      <c r="A53" s="200"/>
      <c r="B53" s="293" t="str">
        <f t="shared" si="5"/>
        <v>081</v>
      </c>
      <c r="C53" s="300" t="str">
        <f t="shared" si="5"/>
        <v>Feeding Stuff, Animals</v>
      </c>
      <c r="D53" s="294">
        <f t="shared" si="5"/>
        <v>167460</v>
      </c>
      <c r="E53" s="295">
        <f t="shared" si="5"/>
        <v>0</v>
      </c>
      <c r="F53" s="217"/>
      <c r="G53" s="204"/>
      <c r="H53" s="339" t="s">
        <v>287</v>
      </c>
      <c r="I53" s="339" t="s">
        <v>288</v>
      </c>
      <c r="J53" s="339" t="s">
        <v>422</v>
      </c>
      <c r="K53" s="339" t="s">
        <v>423</v>
      </c>
      <c r="L53" s="340">
        <v>550833</v>
      </c>
      <c r="M53" s="340">
        <v>286757</v>
      </c>
    </row>
    <row r="54" spans="1:13" ht="16.5">
      <c r="A54" s="211" t="str">
        <f>I46</f>
        <v>NETHERLANDS</v>
      </c>
      <c r="B54" s="293" t="str">
        <f t="shared" si="5"/>
        <v>334</v>
      </c>
      <c r="C54" s="300" t="str">
        <f t="shared" si="5"/>
        <v>Petroleum Products Refined</v>
      </c>
      <c r="D54" s="294">
        <f t="shared" si="5"/>
        <v>4925773</v>
      </c>
      <c r="E54" s="295">
        <f t="shared" si="5"/>
        <v>33007923</v>
      </c>
      <c r="F54" s="217"/>
      <c r="G54" s="204"/>
      <c r="H54" s="339" t="s">
        <v>287</v>
      </c>
      <c r="I54" s="339" t="s">
        <v>288</v>
      </c>
      <c r="J54" s="339" t="s">
        <v>362</v>
      </c>
      <c r="K54" s="339" t="s">
        <v>363</v>
      </c>
      <c r="L54" s="340">
        <v>112788</v>
      </c>
      <c r="M54" s="340">
        <v>699</v>
      </c>
    </row>
    <row r="55" spans="1:13" ht="16.5">
      <c r="A55" s="200"/>
      <c r="B55" s="293" t="str">
        <f t="shared" si="5"/>
        <v>533</v>
      </c>
      <c r="C55" s="300" t="str">
        <f t="shared" si="5"/>
        <v>Pigments, Paints, Varnishes</v>
      </c>
      <c r="D55" s="294">
        <f t="shared" si="5"/>
        <v>125969</v>
      </c>
      <c r="E55" s="295">
        <f t="shared" si="5"/>
        <v>9401</v>
      </c>
      <c r="F55" s="217"/>
      <c r="G55" s="204"/>
      <c r="H55" s="339" t="s">
        <v>287</v>
      </c>
      <c r="I55" s="339" t="s">
        <v>288</v>
      </c>
      <c r="J55" s="339" t="s">
        <v>410</v>
      </c>
      <c r="K55" s="339" t="s">
        <v>411</v>
      </c>
      <c r="L55" s="340">
        <v>198138</v>
      </c>
      <c r="M55" s="340">
        <v>904</v>
      </c>
    </row>
    <row r="56" spans="1:10" ht="16.5">
      <c r="A56" s="200"/>
      <c r="B56" s="293" t="str">
        <f t="shared" si="5"/>
        <v>562</v>
      </c>
      <c r="C56" s="300" t="str">
        <f t="shared" si="5"/>
        <v>Fertilizers, Manufactured</v>
      </c>
      <c r="D56" s="294">
        <f t="shared" si="5"/>
        <v>115081</v>
      </c>
      <c r="E56" s="295">
        <f t="shared" si="5"/>
        <v>0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597</v>
      </c>
      <c r="C57" s="300" t="str">
        <f t="shared" si="5"/>
        <v>Prep. Additives For Mineral Oils</v>
      </c>
      <c r="D57" s="294">
        <f t="shared" si="5"/>
        <v>550833</v>
      </c>
      <c r="E57" s="295">
        <f t="shared" si="5"/>
        <v>286757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598</v>
      </c>
      <c r="C58" s="300" t="str">
        <f t="shared" si="5"/>
        <v>Misc. Chemical Products</v>
      </c>
      <c r="D58" s="294">
        <f t="shared" si="5"/>
        <v>112788</v>
      </c>
      <c r="E58" s="295">
        <f t="shared" si="5"/>
        <v>699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775</v>
      </c>
      <c r="C59" s="301" t="str">
        <f t="shared" si="5"/>
        <v>Household Type Equipment</v>
      </c>
      <c r="D59" s="297">
        <f t="shared" si="5"/>
        <v>198138</v>
      </c>
      <c r="E59" s="298">
        <f t="shared" si="5"/>
        <v>904</v>
      </c>
      <c r="F59" s="217"/>
      <c r="G59" s="204"/>
      <c r="H59" s="194"/>
      <c r="I59" s="195"/>
      <c r="J59" s="195"/>
    </row>
    <row r="60" spans="1:10" ht="16.5">
      <c r="A60" s="196"/>
      <c r="B60" s="234"/>
      <c r="C60" s="190"/>
      <c r="D60" s="190"/>
      <c r="E60" s="226"/>
      <c r="F60" s="235"/>
      <c r="G60" s="190"/>
      <c r="H60" s="194"/>
      <c r="I60" s="195"/>
      <c r="J60" s="195"/>
    </row>
    <row r="61" spans="1:10" ht="16.5">
      <c r="A61" s="227"/>
      <c r="B61" s="234"/>
      <c r="C61" s="227"/>
      <c r="D61" s="227"/>
      <c r="E61" s="195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195"/>
      <c r="E62" s="195"/>
      <c r="F62" s="235"/>
      <c r="G62" s="190"/>
      <c r="H62" s="194"/>
      <c r="I62" s="195"/>
      <c r="J62" s="195"/>
    </row>
    <row r="63" spans="1:10" ht="16.5">
      <c r="A63" s="233"/>
      <c r="B63" s="234"/>
      <c r="C63" s="233"/>
      <c r="D63" s="233"/>
      <c r="E63" s="195"/>
      <c r="F63" s="235"/>
      <c r="G63" s="190"/>
      <c r="H63" s="194"/>
      <c r="I63" s="195"/>
      <c r="J63" s="195"/>
    </row>
    <row r="64" spans="1:10" ht="16.5">
      <c r="A64" s="191"/>
      <c r="B64" s="236"/>
      <c r="C64" s="192"/>
      <c r="D64" s="193"/>
      <c r="E64" s="194"/>
      <c r="F64" s="235"/>
      <c r="G64" s="190"/>
      <c r="H64" s="194"/>
      <c r="I64" s="195"/>
      <c r="J64" s="195"/>
    </row>
    <row r="65" spans="1:10" ht="16.5">
      <c r="A65" s="191"/>
      <c r="B65" s="236"/>
      <c r="C65" s="192"/>
      <c r="D65" s="197"/>
      <c r="E65" s="194"/>
      <c r="F65" s="235"/>
      <c r="G65" s="190"/>
      <c r="H65" s="194"/>
      <c r="I65" s="195"/>
      <c r="J65" s="195"/>
    </row>
    <row r="66" spans="1:10" ht="16.5">
      <c r="A66" s="191"/>
      <c r="B66" s="236"/>
      <c r="C66" s="191"/>
      <c r="D66" s="191"/>
      <c r="E66" s="194"/>
      <c r="F66" s="235"/>
      <c r="G66" s="190"/>
      <c r="H66" s="194"/>
      <c r="I66" s="195"/>
      <c r="J66" s="195"/>
    </row>
    <row r="67" spans="1:10" ht="15">
      <c r="A67" s="237"/>
      <c r="B67" s="238"/>
      <c r="C67" s="237"/>
      <c r="D67" s="237"/>
      <c r="E67" s="239"/>
      <c r="F67" s="235"/>
      <c r="G67" s="190"/>
      <c r="H67" s="194"/>
      <c r="I67" s="195"/>
      <c r="J67" s="195"/>
    </row>
    <row r="68" spans="1:10" ht="16.5">
      <c r="A68" s="201"/>
      <c r="B68" s="236"/>
      <c r="C68" s="4"/>
      <c r="D68" s="201"/>
      <c r="E68" s="190"/>
      <c r="F68" s="240"/>
      <c r="G68" s="190"/>
      <c r="H68" s="194"/>
      <c r="I68" s="195"/>
      <c r="J68" s="195"/>
    </row>
    <row r="69" spans="1:10" ht="15.75">
      <c r="A69" s="4"/>
      <c r="B69" s="241"/>
      <c r="C69" s="242"/>
      <c r="D69" s="243"/>
      <c r="E69" s="226"/>
      <c r="F69" s="244"/>
      <c r="G69" s="227"/>
      <c r="H69" s="195"/>
      <c r="I69" s="195"/>
      <c r="J69" s="195"/>
    </row>
    <row r="70" spans="1:10" ht="16.5">
      <c r="A70" s="205"/>
      <c r="B70" s="241"/>
      <c r="C70" s="242"/>
      <c r="D70" s="243"/>
      <c r="E70" s="194"/>
      <c r="F70" s="244"/>
      <c r="G70" s="195"/>
      <c r="H70" s="195"/>
      <c r="I70" s="195"/>
      <c r="J70" s="195"/>
    </row>
    <row r="71" spans="1:10" ht="15.75">
      <c r="A71" s="208"/>
      <c r="B71" s="241"/>
      <c r="C71" s="242"/>
      <c r="D71" s="243"/>
      <c r="E71" s="194"/>
      <c r="F71" s="244"/>
      <c r="G71" s="195"/>
      <c r="H71" s="195"/>
      <c r="I71" s="195"/>
      <c r="J71" s="195"/>
    </row>
    <row r="72" spans="1:10" ht="15.75">
      <c r="A72" s="208"/>
      <c r="B72" s="241"/>
      <c r="C72" s="242"/>
      <c r="D72" s="243"/>
      <c r="E72" s="194"/>
      <c r="F72" s="244"/>
      <c r="G72" s="195"/>
      <c r="H72" s="195"/>
      <c r="I72" s="195"/>
      <c r="J72" s="195"/>
    </row>
    <row r="73" spans="1:10" ht="16.5">
      <c r="A73" s="205"/>
      <c r="B73" s="241"/>
      <c r="C73" s="242"/>
      <c r="D73" s="243"/>
      <c r="E73" s="194"/>
      <c r="F73" s="244"/>
      <c r="G73" s="195"/>
      <c r="H73" s="195"/>
      <c r="I73" s="195"/>
      <c r="J73" s="195"/>
    </row>
    <row r="74" spans="1:10" ht="16.5">
      <c r="A74" s="245"/>
      <c r="B74" s="241"/>
      <c r="C74" s="242"/>
      <c r="D74" s="243"/>
      <c r="E74" s="194"/>
      <c r="F74" s="244"/>
      <c r="G74" s="195"/>
      <c r="H74" s="195"/>
      <c r="I74" s="195"/>
      <c r="J74" s="195"/>
    </row>
    <row r="75" spans="1:10" ht="16.5">
      <c r="A75" s="245"/>
      <c r="B75" s="241"/>
      <c r="C75" s="242"/>
      <c r="D75" s="243"/>
      <c r="E75" s="194"/>
      <c r="F75" s="244"/>
      <c r="G75" s="195"/>
      <c r="H75" s="195"/>
      <c r="I75" s="195"/>
      <c r="J75" s="195"/>
    </row>
    <row r="76" spans="1:10" ht="15.75">
      <c r="A76" s="4"/>
      <c r="B76" s="241"/>
      <c r="C76" s="242"/>
      <c r="D76" s="243"/>
      <c r="E76" s="194"/>
      <c r="F76" s="244"/>
      <c r="G76" s="195"/>
      <c r="H76" s="195"/>
      <c r="I76" s="195"/>
      <c r="J76" s="195"/>
    </row>
    <row r="77" spans="1:10" ht="15.75">
      <c r="A77" s="208"/>
      <c r="B77" s="241"/>
      <c r="C77" s="242"/>
      <c r="D77" s="243"/>
      <c r="E77" s="194"/>
      <c r="F77" s="244"/>
      <c r="G77" s="195"/>
      <c r="H77" s="195"/>
      <c r="I77" s="195"/>
      <c r="J77" s="195"/>
    </row>
    <row r="78" spans="1:10" ht="15.75">
      <c r="A78" s="208"/>
      <c r="B78" s="241"/>
      <c r="C78" s="242"/>
      <c r="D78" s="243"/>
      <c r="E78" s="194"/>
      <c r="F78" s="244"/>
      <c r="G78" s="195"/>
      <c r="H78" s="195"/>
      <c r="I78" s="195"/>
      <c r="J78" s="195"/>
    </row>
    <row r="79" spans="1:10" ht="15.75">
      <c r="A79" s="208"/>
      <c r="B79" s="246"/>
      <c r="C79" s="242"/>
      <c r="D79" s="247"/>
      <c r="E79" s="194"/>
      <c r="F79" s="244"/>
      <c r="G79" s="195"/>
      <c r="H79" s="195"/>
      <c r="I79" s="195"/>
      <c r="J79" s="195"/>
    </row>
    <row r="80" spans="1:10" ht="15.75">
      <c r="A80" s="4"/>
      <c r="B80" s="241"/>
      <c r="C80" s="242"/>
      <c r="D80" s="243"/>
      <c r="E80" s="194"/>
      <c r="F80" s="244"/>
      <c r="G80" s="195"/>
      <c r="H80" s="195"/>
      <c r="I80" s="195"/>
      <c r="J80" s="195"/>
    </row>
    <row r="81" spans="1:10" ht="16.5">
      <c r="A81" s="205"/>
      <c r="B81" s="241"/>
      <c r="C81" s="242"/>
      <c r="D81" s="243"/>
      <c r="E81" s="194"/>
      <c r="F81" s="244"/>
      <c r="G81" s="195"/>
      <c r="H81" s="195"/>
      <c r="I81" s="195"/>
      <c r="J81" s="195"/>
    </row>
    <row r="82" spans="1:10" ht="16.5">
      <c r="A82" s="205"/>
      <c r="B82" s="241"/>
      <c r="C82" s="242"/>
      <c r="D82" s="243"/>
      <c r="E82" s="194"/>
      <c r="F82" s="244"/>
      <c r="G82" s="195"/>
      <c r="H82" s="195"/>
      <c r="I82" s="195"/>
      <c r="J82" s="195"/>
    </row>
    <row r="83" spans="1:10" ht="16.5">
      <c r="A83" s="205"/>
      <c r="B83" s="241"/>
      <c r="C83" s="242"/>
      <c r="D83" s="243"/>
      <c r="E83" s="194"/>
      <c r="F83" s="244"/>
      <c r="G83" s="195"/>
      <c r="H83" s="195"/>
      <c r="I83" s="195"/>
      <c r="J83" s="195"/>
    </row>
    <row r="84" spans="1:10" ht="16.5">
      <c r="A84" s="248"/>
      <c r="B84" s="241"/>
      <c r="C84" s="242"/>
      <c r="D84" s="243"/>
      <c r="E84" s="194"/>
      <c r="F84" s="244"/>
      <c r="G84" s="195"/>
      <c r="H84" s="195"/>
      <c r="I84" s="195"/>
      <c r="J84" s="195"/>
    </row>
    <row r="85" spans="1:10" ht="16.5">
      <c r="A85" s="205"/>
      <c r="B85" s="241"/>
      <c r="C85" s="242"/>
      <c r="D85" s="243"/>
      <c r="E85" s="194"/>
      <c r="F85" s="244"/>
      <c r="G85" s="195"/>
      <c r="H85" s="195"/>
      <c r="I85" s="195"/>
      <c r="J85" s="195"/>
    </row>
    <row r="86" spans="1:10" ht="16.5">
      <c r="A86" s="205"/>
      <c r="B86" s="241"/>
      <c r="C86" s="242"/>
      <c r="D86" s="243"/>
      <c r="E86" s="194"/>
      <c r="F86" s="244"/>
      <c r="G86" s="195"/>
      <c r="H86" s="195"/>
      <c r="I86" s="195"/>
      <c r="J86" s="195"/>
    </row>
    <row r="87" spans="1:10" ht="16.5">
      <c r="A87" s="205"/>
      <c r="B87" s="241"/>
      <c r="C87" s="242"/>
      <c r="D87" s="243"/>
      <c r="E87" s="194"/>
      <c r="F87" s="244"/>
      <c r="G87" s="195"/>
      <c r="H87" s="195"/>
      <c r="I87" s="195"/>
      <c r="J87" s="195"/>
    </row>
    <row r="88" spans="1:10" ht="16.5">
      <c r="A88" s="205"/>
      <c r="B88" s="241"/>
      <c r="C88" s="242"/>
      <c r="D88" s="243"/>
      <c r="E88" s="194"/>
      <c r="F88" s="244"/>
      <c r="G88" s="195"/>
      <c r="H88" s="195"/>
      <c r="I88" s="195"/>
      <c r="J88" s="195"/>
    </row>
    <row r="89" spans="1:10" ht="16.5">
      <c r="A89" s="205"/>
      <c r="B89" s="241"/>
      <c r="C89" s="242"/>
      <c r="D89" s="243"/>
      <c r="E89" s="194"/>
      <c r="F89" s="244"/>
      <c r="G89" s="195"/>
      <c r="H89" s="195"/>
      <c r="I89" s="195"/>
      <c r="J89" s="195"/>
    </row>
    <row r="90" spans="1:10" ht="16.5">
      <c r="A90" s="205"/>
      <c r="B90" s="246"/>
      <c r="C90" s="249"/>
      <c r="D90" s="250"/>
      <c r="E90" s="194"/>
      <c r="F90" s="244"/>
      <c r="G90" s="195"/>
      <c r="H90" s="195"/>
      <c r="I90" s="195"/>
      <c r="J90" s="195"/>
    </row>
    <row r="91" spans="1:10" ht="15.75">
      <c r="A91" s="4"/>
      <c r="B91" s="246"/>
      <c r="C91" s="242"/>
      <c r="D91" s="247"/>
      <c r="E91" s="194"/>
      <c r="F91" s="244"/>
      <c r="G91" s="195"/>
      <c r="H91" s="195"/>
      <c r="I91" s="195"/>
      <c r="J91" s="195"/>
    </row>
    <row r="92" spans="1:10" ht="15.75">
      <c r="A92" s="4"/>
      <c r="B92" s="251"/>
      <c r="C92" s="242"/>
      <c r="D92" s="252"/>
      <c r="E92" s="194"/>
      <c r="F92" s="244"/>
      <c r="G92" s="195"/>
      <c r="H92" s="195"/>
      <c r="I92" s="195"/>
      <c r="J92" s="195"/>
    </row>
    <row r="93" spans="1:10" ht="15.75">
      <c r="A93" s="253"/>
      <c r="B93" s="251"/>
      <c r="C93" s="242"/>
      <c r="D93" s="252"/>
      <c r="E93" s="194"/>
      <c r="F93" s="244"/>
      <c r="G93" s="195"/>
      <c r="H93" s="195"/>
      <c r="I93" s="195"/>
      <c r="J93" s="195"/>
    </row>
    <row r="94" spans="1:10" ht="15.75">
      <c r="A94" s="254"/>
      <c r="B94" s="251"/>
      <c r="C94" s="242"/>
      <c r="D94" s="252"/>
      <c r="E94" s="194"/>
      <c r="F94" s="244"/>
      <c r="G94" s="195"/>
      <c r="H94" s="195"/>
      <c r="I94" s="195"/>
      <c r="J94" s="195"/>
    </row>
    <row r="95" spans="1:10" ht="15.75">
      <c r="A95" s="254"/>
      <c r="B95" s="251"/>
      <c r="C95" s="242"/>
      <c r="D95" s="252"/>
      <c r="E95" s="194"/>
      <c r="F95" s="244"/>
      <c r="G95" s="195"/>
      <c r="H95" s="195"/>
      <c r="I95" s="195"/>
      <c r="J95" s="195"/>
    </row>
    <row r="96" spans="1:10" ht="16.5">
      <c r="A96" s="205"/>
      <c r="B96" s="251"/>
      <c r="C96" s="242"/>
      <c r="D96" s="252"/>
      <c r="E96" s="194"/>
      <c r="F96" s="244"/>
      <c r="G96" s="195"/>
      <c r="H96" s="195"/>
      <c r="I96" s="195"/>
      <c r="J96" s="195"/>
    </row>
    <row r="97" spans="1:10" ht="15.75">
      <c r="A97" s="254"/>
      <c r="B97" s="251"/>
      <c r="C97" s="242"/>
      <c r="D97" s="252"/>
      <c r="E97" s="194"/>
      <c r="F97" s="244"/>
      <c r="G97" s="195"/>
      <c r="H97" s="195"/>
      <c r="I97" s="195"/>
      <c r="J97" s="195"/>
    </row>
    <row r="98" spans="1:10" ht="15.75">
      <c r="A98" s="254"/>
      <c r="B98" s="251"/>
      <c r="C98" s="242"/>
      <c r="D98" s="252"/>
      <c r="E98" s="194"/>
      <c r="F98" s="244"/>
      <c r="G98" s="195"/>
      <c r="H98" s="195"/>
      <c r="I98" s="195"/>
      <c r="J98" s="195"/>
    </row>
    <row r="99" spans="1:10" ht="15.75">
      <c r="A99" s="254"/>
      <c r="B99" s="251"/>
      <c r="C99" s="242"/>
      <c r="D99" s="252"/>
      <c r="E99" s="194"/>
      <c r="F99" s="244"/>
      <c r="G99" s="195"/>
      <c r="H99" s="195"/>
      <c r="I99" s="195"/>
      <c r="J99" s="195"/>
    </row>
    <row r="100" spans="1:10" ht="15.75">
      <c r="A100" s="254"/>
      <c r="B100" s="251"/>
      <c r="C100" s="242"/>
      <c r="D100" s="252"/>
      <c r="E100" s="194"/>
      <c r="F100" s="244"/>
      <c r="G100" s="195"/>
      <c r="H100" s="195"/>
      <c r="I100" s="195"/>
      <c r="J100" s="195"/>
    </row>
    <row r="101" spans="1:10" ht="15.75">
      <c r="A101" s="254"/>
      <c r="B101" s="251"/>
      <c r="C101" s="242"/>
      <c r="D101" s="252"/>
      <c r="E101" s="194"/>
      <c r="F101" s="244"/>
      <c r="G101" s="195"/>
      <c r="H101" s="195"/>
      <c r="I101" s="195"/>
      <c r="J101" s="195"/>
    </row>
    <row r="102" spans="1:10" ht="15.75">
      <c r="A102" s="254"/>
      <c r="B102" s="246"/>
      <c r="C102" s="255"/>
      <c r="D102" s="243"/>
      <c r="E102" s="194"/>
      <c r="F102" s="244"/>
      <c r="G102" s="195"/>
      <c r="H102" s="195"/>
      <c r="I102" s="195"/>
      <c r="J102" s="195"/>
    </row>
    <row r="103" spans="1:10" ht="15.75">
      <c r="A103" s="4"/>
      <c r="B103" s="251"/>
      <c r="C103" s="242"/>
      <c r="D103" s="252"/>
      <c r="E103" s="194"/>
      <c r="F103" s="244"/>
      <c r="G103" s="195"/>
      <c r="H103" s="195"/>
      <c r="I103" s="195"/>
      <c r="J103" s="195"/>
    </row>
    <row r="104" spans="1:10" ht="15.75">
      <c r="A104" s="254"/>
      <c r="B104" s="251"/>
      <c r="C104" s="242"/>
      <c r="D104" s="252"/>
      <c r="E104" s="194"/>
      <c r="F104" s="244"/>
      <c r="G104" s="195"/>
      <c r="H104" s="195"/>
      <c r="I104" s="195"/>
      <c r="J104" s="195"/>
    </row>
    <row r="105" spans="1:10" ht="15.75">
      <c r="A105" s="196"/>
      <c r="B105" s="251"/>
      <c r="C105" s="242"/>
      <c r="D105" s="252"/>
      <c r="E105" s="194"/>
      <c r="F105" s="244"/>
      <c r="G105" s="195"/>
      <c r="H105" s="195"/>
      <c r="I105" s="195"/>
      <c r="J105" s="195"/>
    </row>
    <row r="106" spans="1:10" ht="15.75">
      <c r="A106" s="196"/>
      <c r="B106" s="251"/>
      <c r="C106" s="242"/>
      <c r="D106" s="252"/>
      <c r="E106" s="194"/>
      <c r="F106" s="244"/>
      <c r="G106" s="195"/>
      <c r="H106" s="195"/>
      <c r="I106" s="195"/>
      <c r="J106" s="195"/>
    </row>
    <row r="107" spans="1:10" ht="16.5">
      <c r="A107" s="256"/>
      <c r="B107" s="251"/>
      <c r="C107" s="242"/>
      <c r="D107" s="252"/>
      <c r="E107" s="194"/>
      <c r="F107" s="244"/>
      <c r="G107" s="195"/>
      <c r="H107" s="195"/>
      <c r="I107" s="195"/>
      <c r="J107" s="195"/>
    </row>
    <row r="108" spans="1:10" ht="15.75">
      <c r="A108" s="196"/>
      <c r="B108" s="251"/>
      <c r="C108" s="242"/>
      <c r="D108" s="252"/>
      <c r="E108" s="194"/>
      <c r="F108" s="244"/>
      <c r="G108" s="195"/>
      <c r="H108" s="195"/>
      <c r="I108" s="195"/>
      <c r="J108" s="195"/>
    </row>
    <row r="109" spans="1:10" ht="15.75">
      <c r="A109" s="196"/>
      <c r="B109" s="251"/>
      <c r="C109" s="242"/>
      <c r="D109" s="252"/>
      <c r="E109" s="194"/>
      <c r="F109" s="244"/>
      <c r="G109" s="195"/>
      <c r="H109" s="195"/>
      <c r="I109" s="195"/>
      <c r="J109" s="195"/>
    </row>
    <row r="110" spans="1:10" ht="15.75">
      <c r="A110" s="196"/>
      <c r="B110" s="251"/>
      <c r="C110" s="242"/>
      <c r="D110" s="252"/>
      <c r="E110" s="194"/>
      <c r="F110" s="244"/>
      <c r="G110" s="195"/>
      <c r="H110" s="195"/>
      <c r="I110" s="195"/>
      <c r="J110" s="195"/>
    </row>
    <row r="111" spans="1:10" ht="15.75">
      <c r="A111" s="196"/>
      <c r="B111" s="251"/>
      <c r="C111" s="242"/>
      <c r="D111" s="252"/>
      <c r="E111" s="194"/>
      <c r="F111" s="244"/>
      <c r="G111" s="195"/>
      <c r="H111" s="195"/>
      <c r="I111" s="195"/>
      <c r="J111" s="195"/>
    </row>
    <row r="112" spans="1:10" ht="15.75">
      <c r="A112" s="196"/>
      <c r="B112" s="251"/>
      <c r="C112" s="242"/>
      <c r="D112" s="252"/>
      <c r="E112" s="194"/>
      <c r="F112" s="244"/>
      <c r="G112" s="195"/>
      <c r="H112" s="195"/>
      <c r="I112" s="195"/>
      <c r="J112" s="195"/>
    </row>
    <row r="113" spans="1:10" ht="15.75">
      <c r="A113" s="4"/>
      <c r="B113" s="249"/>
      <c r="C113" s="249"/>
      <c r="D113" s="257"/>
      <c r="E113" s="194"/>
      <c r="F113" s="244"/>
      <c r="G113" s="195"/>
      <c r="H113" s="195"/>
      <c r="I113" s="195"/>
      <c r="J113" s="195"/>
    </row>
    <row r="114" spans="1:10" ht="15.75">
      <c r="A114" s="4"/>
      <c r="B114" s="251"/>
      <c r="C114" s="258"/>
      <c r="D114" s="259"/>
      <c r="E114" s="194"/>
      <c r="F114" s="244"/>
      <c r="G114" s="195"/>
      <c r="H114" s="195"/>
      <c r="I114" s="195"/>
      <c r="J114" s="195"/>
    </row>
    <row r="115" spans="1:10" ht="15.75">
      <c r="A115" s="4"/>
      <c r="B115" s="251"/>
      <c r="C115" s="258"/>
      <c r="D115" s="259"/>
      <c r="E115" s="194"/>
      <c r="F115" s="244"/>
      <c r="G115" s="195"/>
      <c r="H115" s="195"/>
      <c r="I115" s="195"/>
      <c r="J115" s="195"/>
    </row>
    <row r="116" spans="1:10" ht="15.75">
      <c r="A116" s="4"/>
      <c r="B116" s="251"/>
      <c r="C116" s="258"/>
      <c r="D116" s="259"/>
      <c r="E116" s="194"/>
      <c r="F116" s="244"/>
      <c r="G116" s="195"/>
      <c r="H116" s="195"/>
      <c r="I116" s="195"/>
      <c r="J116" s="195"/>
    </row>
    <row r="117" spans="1:10" ht="15.75">
      <c r="A117" s="4"/>
      <c r="B117" s="251"/>
      <c r="C117" s="258"/>
      <c r="D117" s="259"/>
      <c r="E117" s="194"/>
      <c r="F117" s="244"/>
      <c r="G117" s="195"/>
      <c r="H117" s="195"/>
      <c r="I117" s="195"/>
      <c r="J117" s="195"/>
    </row>
    <row r="118" spans="1:10" ht="16.5">
      <c r="A118" s="192"/>
      <c r="B118" s="251"/>
      <c r="C118" s="258"/>
      <c r="D118" s="259"/>
      <c r="E118" s="194"/>
      <c r="F118" s="244"/>
      <c r="G118" s="195"/>
      <c r="H118" s="195"/>
      <c r="I118" s="195"/>
      <c r="J118" s="195"/>
    </row>
    <row r="119" spans="1:10" ht="15.75">
      <c r="A119" s="4"/>
      <c r="B119" s="251"/>
      <c r="C119" s="258"/>
      <c r="D119" s="259"/>
      <c r="E119" s="194"/>
      <c r="F119" s="244"/>
      <c r="G119" s="195"/>
      <c r="H119" s="195"/>
      <c r="I119" s="195"/>
      <c r="J119" s="195"/>
    </row>
    <row r="120" spans="1:10" ht="15.75">
      <c r="A120" s="4"/>
      <c r="B120" s="251"/>
      <c r="C120" s="258"/>
      <c r="D120" s="259"/>
      <c r="E120" s="194"/>
      <c r="F120" s="244"/>
      <c r="G120" s="195"/>
      <c r="H120" s="195"/>
      <c r="I120" s="195"/>
      <c r="J120" s="195"/>
    </row>
    <row r="121" spans="1:10" ht="15.75">
      <c r="A121" s="4"/>
      <c r="B121" s="251"/>
      <c r="C121" s="258"/>
      <c r="D121" s="259"/>
      <c r="E121" s="194"/>
      <c r="F121" s="244"/>
      <c r="G121" s="195"/>
      <c r="H121" s="195"/>
      <c r="I121" s="195"/>
      <c r="J121" s="195"/>
    </row>
    <row r="122" spans="1:10" ht="15.75">
      <c r="A122" s="4"/>
      <c r="B122" s="251"/>
      <c r="C122" s="258"/>
      <c r="D122" s="259"/>
      <c r="E122" s="194"/>
      <c r="F122" s="244"/>
      <c r="G122" s="195"/>
      <c r="H122" s="195"/>
      <c r="I122" s="195"/>
      <c r="J122" s="195"/>
    </row>
    <row r="123" spans="1:10" ht="15.75">
      <c r="A123" s="4"/>
      <c r="B123" s="251"/>
      <c r="C123" s="258"/>
      <c r="D123" s="259"/>
      <c r="E123" s="194"/>
      <c r="F123" s="244"/>
      <c r="G123" s="195"/>
      <c r="H123" s="195"/>
      <c r="I123" s="195"/>
      <c r="J123" s="195"/>
    </row>
    <row r="124" spans="1:10" ht="12.75">
      <c r="A124" s="4"/>
      <c r="B124" s="4"/>
      <c r="C124" s="4"/>
      <c r="D124" s="4"/>
      <c r="E124" s="194"/>
      <c r="F124" s="244"/>
      <c r="G124" s="195"/>
      <c r="H124" s="195"/>
      <c r="I124" s="195"/>
      <c r="J124" s="195"/>
    </row>
    <row r="125" spans="1:10" ht="12.75">
      <c r="A125" s="4"/>
      <c r="B125" s="4"/>
      <c r="C125" s="4"/>
      <c r="D125" s="4"/>
      <c r="E125" s="194"/>
      <c r="F125" s="244"/>
      <c r="G125" s="195"/>
      <c r="H125" s="195"/>
      <c r="I125" s="195"/>
      <c r="J125" s="195"/>
    </row>
    <row r="126" spans="1:10" ht="12.75">
      <c r="A126" s="4"/>
      <c r="B126" s="4"/>
      <c r="C126" s="4"/>
      <c r="D126" s="4"/>
      <c r="E126" s="194"/>
      <c r="F126" s="244"/>
      <c r="G126" s="195"/>
      <c r="H126" s="195"/>
      <c r="I126" s="195"/>
      <c r="J126" s="195"/>
    </row>
    <row r="127" spans="1:10" ht="12.75">
      <c r="A127" s="4"/>
      <c r="B127" s="4"/>
      <c r="C127" s="4"/>
      <c r="D127" s="4"/>
      <c r="E127" s="194"/>
      <c r="F127" s="244"/>
      <c r="G127" s="195"/>
      <c r="H127" s="195"/>
      <c r="I127" s="195"/>
      <c r="J127" s="195"/>
    </row>
    <row r="128" spans="1:10" ht="12.75">
      <c r="A128" s="4"/>
      <c r="B128" s="4"/>
      <c r="C128" s="4"/>
      <c r="D128" s="4"/>
      <c r="E128" s="194"/>
      <c r="F128" s="244"/>
      <c r="G128" s="195"/>
      <c r="H128" s="195"/>
      <c r="I128" s="195"/>
      <c r="J128" s="195"/>
    </row>
    <row r="129" spans="1:10" ht="12.75">
      <c r="A129" s="4"/>
      <c r="B129" s="4"/>
      <c r="C129" s="4"/>
      <c r="D129" s="4"/>
      <c r="E129" s="194"/>
      <c r="F129" s="244"/>
      <c r="G129" s="195"/>
      <c r="H129" s="195"/>
      <c r="I129" s="195"/>
      <c r="J129" s="195"/>
    </row>
    <row r="130" spans="1:10" ht="12.75">
      <c r="A130" s="4"/>
      <c r="B130" s="4"/>
      <c r="C130" s="4"/>
      <c r="D130" s="4"/>
      <c r="E130" s="194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r:id="rId1"/>
  <headerFooter alignWithMargins="0">
    <oddHeader>&amp;C&amp;"Book Antiqua,Regular"&amp;12-6-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A40">
      <selection activeCell="A6" sqref="A6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0" t="s">
        <v>132</v>
      </c>
      <c r="B1" s="360"/>
      <c r="C1" s="360"/>
      <c r="D1" s="360"/>
      <c r="E1" s="360"/>
      <c r="F1" s="4"/>
      <c r="G1" s="190"/>
      <c r="H1" s="190"/>
      <c r="I1" s="190"/>
      <c r="J1" s="190"/>
      <c r="K1" s="190"/>
      <c r="L1" s="190"/>
      <c r="M1" s="194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12" ht="16.5" customHeight="1">
      <c r="A2" s="360" t="str">
        <f>UPPER('Table 1'!$M$1)&amp;" "&amp;'Table 1'!$N$1&amp;" WITH THE CORRESPONDING MONTH OF "&amp;'Table 1'!$O$1</f>
        <v>MAY  2020 WITH THE CORRESPONDING MONTH OF 2019</v>
      </c>
      <c r="B2" s="360"/>
      <c r="C2" s="360"/>
      <c r="D2" s="360"/>
      <c r="E2" s="360"/>
      <c r="F2" s="196"/>
      <c r="G2" s="190"/>
      <c r="H2" s="190"/>
      <c r="I2" s="190"/>
      <c r="J2" s="190"/>
      <c r="K2" s="4"/>
      <c r="L2" s="4"/>
    </row>
    <row r="3" spans="1:12" ht="16.5">
      <c r="A3" s="191"/>
      <c r="B3" s="234"/>
      <c r="C3" s="191"/>
      <c r="D3" s="191"/>
      <c r="E3" s="190"/>
      <c r="F3" s="196"/>
      <c r="G3" s="190"/>
      <c r="H3" s="190"/>
      <c r="I3" s="190"/>
      <c r="J3" s="190"/>
      <c r="K3" s="4"/>
      <c r="L3" s="4"/>
    </row>
    <row r="4" spans="1:13" ht="16.5">
      <c r="A4" s="198" t="s">
        <v>34</v>
      </c>
      <c r="B4" s="262" t="s">
        <v>129</v>
      </c>
      <c r="C4" s="198" t="s">
        <v>130</v>
      </c>
      <c r="D4" s="198" t="s">
        <v>133</v>
      </c>
      <c r="E4" s="200"/>
      <c r="F4" s="200"/>
      <c r="G4" s="210"/>
      <c r="H4" s="210"/>
      <c r="I4" s="210"/>
      <c r="J4" s="210"/>
      <c r="K4" s="210"/>
      <c r="L4" s="210"/>
      <c r="M4" s="210"/>
    </row>
    <row r="5" spans="1:13" ht="16.5">
      <c r="A5" s="201"/>
      <c r="B5" s="236"/>
      <c r="C5" s="4"/>
      <c r="D5" s="202">
        <f>'Table 1'!$N$1</f>
        <v>2020</v>
      </c>
      <c r="E5" s="202">
        <f>'Table 1'!$O$1</f>
        <v>2019</v>
      </c>
      <c r="F5" s="4"/>
      <c r="G5" s="210"/>
      <c r="H5" s="338" t="s">
        <v>177</v>
      </c>
      <c r="I5" s="338" t="s">
        <v>179</v>
      </c>
      <c r="J5" s="338" t="s">
        <v>182</v>
      </c>
      <c r="K5" s="338" t="s">
        <v>156</v>
      </c>
      <c r="L5" s="338" t="s">
        <v>165</v>
      </c>
      <c r="M5" s="338" t="s">
        <v>166</v>
      </c>
    </row>
    <row r="6" spans="2:13" ht="16.5">
      <c r="B6" s="291" t="str">
        <f aca="true" t="shared" si="0" ref="B6:E7">J6</f>
        <v>034</v>
      </c>
      <c r="C6" s="299" t="str">
        <f t="shared" si="0"/>
        <v>Fish Fresh, Chilled, Frozen</v>
      </c>
      <c r="D6" s="299">
        <f t="shared" si="0"/>
        <v>34981</v>
      </c>
      <c r="E6" s="292">
        <f t="shared" si="0"/>
        <v>35439</v>
      </c>
      <c r="F6" s="203"/>
      <c r="G6" s="210"/>
      <c r="H6" s="339" t="s">
        <v>224</v>
      </c>
      <c r="I6" s="339" t="s">
        <v>42</v>
      </c>
      <c r="J6" s="339" t="s">
        <v>274</v>
      </c>
      <c r="K6" s="339" t="s">
        <v>275</v>
      </c>
      <c r="L6" s="340">
        <v>34981</v>
      </c>
      <c r="M6" s="340">
        <v>35439</v>
      </c>
    </row>
    <row r="7" spans="1:13" ht="16.5">
      <c r="A7" s="205"/>
      <c r="B7" s="293" t="str">
        <f t="shared" si="0"/>
        <v>048</v>
      </c>
      <c r="C7" s="300" t="str">
        <f t="shared" si="0"/>
        <v>Cereal, Flour, Starch</v>
      </c>
      <c r="D7" s="300">
        <f t="shared" si="0"/>
        <v>649530</v>
      </c>
      <c r="E7" s="295">
        <f t="shared" si="0"/>
        <v>363167</v>
      </c>
      <c r="F7" s="203"/>
      <c r="G7" s="210"/>
      <c r="H7" s="339" t="s">
        <v>224</v>
      </c>
      <c r="I7" s="339" t="s">
        <v>42</v>
      </c>
      <c r="J7" s="339" t="s">
        <v>276</v>
      </c>
      <c r="K7" s="339" t="s">
        <v>277</v>
      </c>
      <c r="L7" s="340">
        <v>649530</v>
      </c>
      <c r="M7" s="340">
        <v>363167</v>
      </c>
    </row>
    <row r="8" spans="1:13" ht="16.5">
      <c r="A8" s="208"/>
      <c r="B8" s="293" t="str">
        <f aca="true" t="shared" si="1" ref="B8:E15">J8</f>
        <v>111</v>
      </c>
      <c r="C8" s="300" t="str">
        <f t="shared" si="1"/>
        <v>Non-Alcoholic Beverages</v>
      </c>
      <c r="D8" s="300">
        <f t="shared" si="1"/>
        <v>38215</v>
      </c>
      <c r="E8" s="295">
        <f t="shared" si="1"/>
        <v>42598</v>
      </c>
      <c r="F8" s="203"/>
      <c r="G8" s="210"/>
      <c r="H8" s="339" t="s">
        <v>224</v>
      </c>
      <c r="I8" s="339" t="s">
        <v>42</v>
      </c>
      <c r="J8" s="339" t="s">
        <v>280</v>
      </c>
      <c r="K8" s="339" t="s">
        <v>281</v>
      </c>
      <c r="L8" s="340">
        <v>38215</v>
      </c>
      <c r="M8" s="340">
        <v>42598</v>
      </c>
    </row>
    <row r="9" spans="1:13" ht="16.5">
      <c r="A9" s="208"/>
      <c r="B9" s="293" t="str">
        <f t="shared" si="1"/>
        <v>112</v>
      </c>
      <c r="C9" s="300" t="str">
        <f t="shared" si="1"/>
        <v>Alcoholic Beverages</v>
      </c>
      <c r="D9" s="300">
        <f t="shared" si="1"/>
        <v>2284196</v>
      </c>
      <c r="E9" s="295">
        <f t="shared" si="1"/>
        <v>3802199</v>
      </c>
      <c r="F9" s="203"/>
      <c r="G9" s="210"/>
      <c r="H9" s="339" t="s">
        <v>224</v>
      </c>
      <c r="I9" s="339" t="s">
        <v>42</v>
      </c>
      <c r="J9" s="339" t="s">
        <v>282</v>
      </c>
      <c r="K9" s="339" t="s">
        <v>283</v>
      </c>
      <c r="L9" s="340">
        <v>2284196</v>
      </c>
      <c r="M9" s="340">
        <v>3802199</v>
      </c>
    </row>
    <row r="10" spans="1:13" ht="16.5">
      <c r="A10" s="211" t="str">
        <f>I6</f>
        <v>UNITED STATES</v>
      </c>
      <c r="B10" s="293" t="str">
        <f t="shared" si="1"/>
        <v>282</v>
      </c>
      <c r="C10" s="300" t="str">
        <f t="shared" si="1"/>
        <v>Ferrous Waste And Scrap</v>
      </c>
      <c r="D10" s="300">
        <f t="shared" si="1"/>
        <v>64000</v>
      </c>
      <c r="E10" s="295">
        <f t="shared" si="1"/>
        <v>28000</v>
      </c>
      <c r="F10" s="203"/>
      <c r="G10" s="210"/>
      <c r="H10" s="339" t="s">
        <v>224</v>
      </c>
      <c r="I10" s="339" t="s">
        <v>42</v>
      </c>
      <c r="J10" s="339" t="s">
        <v>348</v>
      </c>
      <c r="K10" s="339" t="s">
        <v>349</v>
      </c>
      <c r="L10" s="340">
        <v>64000</v>
      </c>
      <c r="M10" s="340">
        <v>28000</v>
      </c>
    </row>
    <row r="11" spans="1:13" ht="16.5">
      <c r="A11" s="192"/>
      <c r="B11" s="293" t="str">
        <f t="shared" si="1"/>
        <v>642</v>
      </c>
      <c r="C11" s="300" t="str">
        <f t="shared" si="1"/>
        <v>Articles Of Paper</v>
      </c>
      <c r="D11" s="300">
        <f t="shared" si="1"/>
        <v>67821</v>
      </c>
      <c r="E11" s="295">
        <f t="shared" si="1"/>
        <v>10</v>
      </c>
      <c r="F11" s="209"/>
      <c r="G11" s="210"/>
      <c r="H11" s="339" t="s">
        <v>224</v>
      </c>
      <c r="I11" s="339" t="s">
        <v>42</v>
      </c>
      <c r="J11" s="339" t="s">
        <v>263</v>
      </c>
      <c r="K11" s="339" t="s">
        <v>264</v>
      </c>
      <c r="L11" s="340">
        <v>67821</v>
      </c>
      <c r="M11" s="340">
        <v>10</v>
      </c>
    </row>
    <row r="12" spans="1:13" ht="16.5">
      <c r="A12" s="211"/>
      <c r="B12" s="293" t="str">
        <f t="shared" si="1"/>
        <v>658</v>
      </c>
      <c r="C12" s="300" t="str">
        <f t="shared" si="1"/>
        <v>Made-Up Textile Articles</v>
      </c>
      <c r="D12" s="300">
        <f t="shared" si="1"/>
        <v>206386</v>
      </c>
      <c r="E12" s="295">
        <f t="shared" si="1"/>
        <v>265136</v>
      </c>
      <c r="F12" s="209"/>
      <c r="G12" s="210"/>
      <c r="H12" s="339" t="s">
        <v>224</v>
      </c>
      <c r="I12" s="339" t="s">
        <v>42</v>
      </c>
      <c r="J12" s="339" t="s">
        <v>297</v>
      </c>
      <c r="K12" s="339" t="s">
        <v>298</v>
      </c>
      <c r="L12" s="340">
        <v>206386</v>
      </c>
      <c r="M12" s="340">
        <v>265136</v>
      </c>
    </row>
    <row r="13" spans="1:13" ht="16.5">
      <c r="A13" s="212"/>
      <c r="B13" s="293" t="str">
        <f t="shared" si="1"/>
        <v>692</v>
      </c>
      <c r="C13" s="300" t="str">
        <f t="shared" si="1"/>
        <v>Metal Containers</v>
      </c>
      <c r="D13" s="300">
        <f t="shared" si="1"/>
        <v>155730</v>
      </c>
      <c r="E13" s="295">
        <f t="shared" si="1"/>
        <v>10433</v>
      </c>
      <c r="F13" s="209"/>
      <c r="G13" s="210"/>
      <c r="H13" s="339" t="s">
        <v>224</v>
      </c>
      <c r="I13" s="339" t="s">
        <v>42</v>
      </c>
      <c r="J13" s="339" t="s">
        <v>340</v>
      </c>
      <c r="K13" s="339" t="s">
        <v>341</v>
      </c>
      <c r="L13" s="340">
        <v>155730</v>
      </c>
      <c r="M13" s="340">
        <v>10433</v>
      </c>
    </row>
    <row r="14" spans="1:13" ht="16.5">
      <c r="A14" s="212"/>
      <c r="B14" s="293" t="str">
        <f t="shared" si="1"/>
        <v>772</v>
      </c>
      <c r="C14" s="300" t="str">
        <f t="shared" si="1"/>
        <v>Electric Switches Fuses</v>
      </c>
      <c r="D14" s="300">
        <f t="shared" si="1"/>
        <v>1382900</v>
      </c>
      <c r="E14" s="295">
        <f t="shared" si="1"/>
        <v>812345</v>
      </c>
      <c r="F14" s="209"/>
      <c r="G14" s="210"/>
      <c r="H14" s="339" t="s">
        <v>224</v>
      </c>
      <c r="I14" s="339" t="s">
        <v>42</v>
      </c>
      <c r="J14" s="339" t="s">
        <v>321</v>
      </c>
      <c r="K14" s="339" t="s">
        <v>322</v>
      </c>
      <c r="L14" s="340">
        <v>1382900</v>
      </c>
      <c r="M14" s="340">
        <v>812345</v>
      </c>
    </row>
    <row r="15" spans="1:13" ht="16.5">
      <c r="A15" s="212"/>
      <c r="B15" s="293" t="str">
        <f t="shared" si="1"/>
        <v>874</v>
      </c>
      <c r="C15" s="300" t="str">
        <f t="shared" si="1"/>
        <v>Measuring Checking Instruments</v>
      </c>
      <c r="D15" s="300">
        <f t="shared" si="1"/>
        <v>58860</v>
      </c>
      <c r="E15" s="295">
        <f t="shared" si="1"/>
        <v>564907</v>
      </c>
      <c r="F15" s="209"/>
      <c r="G15" s="210"/>
      <c r="H15" s="339" t="s">
        <v>224</v>
      </c>
      <c r="I15" s="339" t="s">
        <v>42</v>
      </c>
      <c r="J15" s="339" t="s">
        <v>270</v>
      </c>
      <c r="K15" s="339" t="s">
        <v>271</v>
      </c>
      <c r="L15" s="340">
        <v>58860</v>
      </c>
      <c r="M15" s="340">
        <v>564907</v>
      </c>
    </row>
    <row r="16" spans="1:13" ht="16.5">
      <c r="A16" s="212"/>
      <c r="B16" s="213"/>
      <c r="C16" s="214"/>
      <c r="D16" s="215"/>
      <c r="E16" s="216"/>
      <c r="F16" s="209"/>
      <c r="G16" s="210"/>
      <c r="H16" s="339" t="s">
        <v>230</v>
      </c>
      <c r="I16" s="339" t="s">
        <v>72</v>
      </c>
      <c r="J16" s="339" t="s">
        <v>327</v>
      </c>
      <c r="K16" s="339" t="s">
        <v>328</v>
      </c>
      <c r="L16" s="340">
        <v>173292</v>
      </c>
      <c r="M16" s="340">
        <v>287074</v>
      </c>
    </row>
    <row r="17" spans="1:13" ht="16.5">
      <c r="A17" s="82"/>
      <c r="B17" s="293" t="str">
        <f>J16</f>
        <v>046</v>
      </c>
      <c r="C17" s="300" t="str">
        <f>K16</f>
        <v>Meals Flour, Wheat, Meslin</v>
      </c>
      <c r="D17" s="300">
        <f>L16</f>
        <v>173292</v>
      </c>
      <c r="E17" s="295">
        <f>M16</f>
        <v>287074</v>
      </c>
      <c r="F17" s="217"/>
      <c r="G17" s="204"/>
      <c r="H17" s="339" t="s">
        <v>230</v>
      </c>
      <c r="I17" s="339" t="s">
        <v>72</v>
      </c>
      <c r="J17" s="339" t="s">
        <v>276</v>
      </c>
      <c r="K17" s="339" t="s">
        <v>277</v>
      </c>
      <c r="L17" s="340">
        <v>97350</v>
      </c>
      <c r="M17" s="340">
        <v>195537</v>
      </c>
    </row>
    <row r="18" spans="1:13" ht="16.5">
      <c r="A18" s="202"/>
      <c r="B18" s="293" t="str">
        <f aca="true" t="shared" si="2" ref="B18:E26">J17</f>
        <v>048</v>
      </c>
      <c r="C18" s="300" t="str">
        <f t="shared" si="2"/>
        <v>Cereal, Flour, Starch</v>
      </c>
      <c r="D18" s="300">
        <f t="shared" si="2"/>
        <v>97350</v>
      </c>
      <c r="E18" s="295">
        <f t="shared" si="2"/>
        <v>195537</v>
      </c>
      <c r="F18" s="4"/>
      <c r="G18" s="4"/>
      <c r="H18" s="339" t="s">
        <v>230</v>
      </c>
      <c r="I18" s="339" t="s">
        <v>72</v>
      </c>
      <c r="J18" s="339" t="s">
        <v>282</v>
      </c>
      <c r="K18" s="339" t="s">
        <v>283</v>
      </c>
      <c r="L18" s="340">
        <v>103058</v>
      </c>
      <c r="M18" s="340">
        <v>0</v>
      </c>
    </row>
    <row r="19" spans="1:13" ht="16.5">
      <c r="A19" s="202"/>
      <c r="B19" s="293" t="str">
        <f t="shared" si="2"/>
        <v>112</v>
      </c>
      <c r="C19" s="300" t="str">
        <f t="shared" si="2"/>
        <v>Alcoholic Beverages</v>
      </c>
      <c r="D19" s="300">
        <f t="shared" si="2"/>
        <v>103058</v>
      </c>
      <c r="E19" s="295">
        <f t="shared" si="2"/>
        <v>0</v>
      </c>
      <c r="F19" s="4"/>
      <c r="G19" s="4"/>
      <c r="H19" s="339" t="s">
        <v>230</v>
      </c>
      <c r="I19" s="339" t="s">
        <v>72</v>
      </c>
      <c r="J19" s="339" t="s">
        <v>344</v>
      </c>
      <c r="K19" s="339" t="s">
        <v>345</v>
      </c>
      <c r="L19" s="340">
        <v>163000</v>
      </c>
      <c r="M19" s="340">
        <v>0</v>
      </c>
    </row>
    <row r="20" spans="1:13" ht="16.5">
      <c r="A20" s="202"/>
      <c r="B20" s="293" t="str">
        <f t="shared" si="2"/>
        <v>553</v>
      </c>
      <c r="C20" s="300" t="str">
        <f t="shared" si="2"/>
        <v>Perfumery, Cosmetics</v>
      </c>
      <c r="D20" s="300">
        <f t="shared" si="2"/>
        <v>163000</v>
      </c>
      <c r="E20" s="295">
        <f t="shared" si="2"/>
        <v>0</v>
      </c>
      <c r="F20" s="4"/>
      <c r="G20" s="4"/>
      <c r="H20" s="339" t="s">
        <v>230</v>
      </c>
      <c r="I20" s="339" t="s">
        <v>72</v>
      </c>
      <c r="J20" s="339" t="s">
        <v>105</v>
      </c>
      <c r="K20" s="339" t="s">
        <v>296</v>
      </c>
      <c r="L20" s="340">
        <v>93828</v>
      </c>
      <c r="M20" s="340">
        <v>0</v>
      </c>
    </row>
    <row r="21" spans="1:13" ht="16.5">
      <c r="A21" s="211" t="str">
        <f>I16</f>
        <v>GUYANA</v>
      </c>
      <c r="B21" s="293" t="str">
        <f t="shared" si="2"/>
        <v>591</v>
      </c>
      <c r="C21" s="300" t="str">
        <f t="shared" si="2"/>
        <v>Disinfectants,Insecticides</v>
      </c>
      <c r="D21" s="300">
        <f t="shared" si="2"/>
        <v>93828</v>
      </c>
      <c r="E21" s="295">
        <f t="shared" si="2"/>
        <v>0</v>
      </c>
      <c r="F21" s="4"/>
      <c r="G21" s="4"/>
      <c r="H21" s="339" t="s">
        <v>230</v>
      </c>
      <c r="I21" s="339" t="s">
        <v>72</v>
      </c>
      <c r="J21" s="339" t="s">
        <v>263</v>
      </c>
      <c r="K21" s="339" t="s">
        <v>264</v>
      </c>
      <c r="L21" s="340">
        <v>230610</v>
      </c>
      <c r="M21" s="340">
        <v>84141</v>
      </c>
    </row>
    <row r="22" spans="1:13" ht="16.5">
      <c r="A22" s="202"/>
      <c r="B22" s="293" t="str">
        <f t="shared" si="2"/>
        <v>642</v>
      </c>
      <c r="C22" s="300" t="str">
        <f t="shared" si="2"/>
        <v>Articles Of Paper</v>
      </c>
      <c r="D22" s="300">
        <f t="shared" si="2"/>
        <v>230610</v>
      </c>
      <c r="E22" s="295">
        <f t="shared" si="2"/>
        <v>84141</v>
      </c>
      <c r="F22" s="4"/>
      <c r="G22" s="4"/>
      <c r="H22" s="339" t="s">
        <v>230</v>
      </c>
      <c r="I22" s="339" t="s">
        <v>72</v>
      </c>
      <c r="J22" s="339" t="s">
        <v>332</v>
      </c>
      <c r="K22" s="339" t="s">
        <v>333</v>
      </c>
      <c r="L22" s="340">
        <v>3328097</v>
      </c>
      <c r="M22" s="340">
        <v>4663627</v>
      </c>
    </row>
    <row r="23" spans="1:13" ht="16.5">
      <c r="A23" s="202"/>
      <c r="B23" s="293" t="str">
        <f t="shared" si="2"/>
        <v>661</v>
      </c>
      <c r="C23" s="300" t="str">
        <f t="shared" si="2"/>
        <v>Lime, Cement</v>
      </c>
      <c r="D23" s="300">
        <f t="shared" si="2"/>
        <v>3328097</v>
      </c>
      <c r="E23" s="295">
        <f t="shared" si="2"/>
        <v>4663627</v>
      </c>
      <c r="F23" s="4"/>
      <c r="G23" s="4"/>
      <c r="H23" s="339" t="s">
        <v>230</v>
      </c>
      <c r="I23" s="339" t="s">
        <v>72</v>
      </c>
      <c r="J23" s="339" t="s">
        <v>334</v>
      </c>
      <c r="K23" s="339" t="s">
        <v>335</v>
      </c>
      <c r="L23" s="340">
        <v>226874</v>
      </c>
      <c r="M23" s="340">
        <v>182759</v>
      </c>
    </row>
    <row r="24" spans="1:13" ht="16.5">
      <c r="A24" s="202"/>
      <c r="B24" s="293" t="str">
        <f t="shared" si="2"/>
        <v>892</v>
      </c>
      <c r="C24" s="300" t="str">
        <f t="shared" si="2"/>
        <v>Printed Matter</v>
      </c>
      <c r="D24" s="300">
        <f t="shared" si="2"/>
        <v>226874</v>
      </c>
      <c r="E24" s="295">
        <f t="shared" si="2"/>
        <v>182759</v>
      </c>
      <c r="F24" s="4"/>
      <c r="G24" s="4"/>
      <c r="H24" s="339" t="s">
        <v>230</v>
      </c>
      <c r="I24" s="339" t="s">
        <v>72</v>
      </c>
      <c r="J24" s="339" t="s">
        <v>272</v>
      </c>
      <c r="K24" s="339" t="s">
        <v>273</v>
      </c>
      <c r="L24" s="340">
        <v>87240</v>
      </c>
      <c r="M24" s="340">
        <v>237219</v>
      </c>
    </row>
    <row r="25" spans="1:13" ht="16.5">
      <c r="A25" s="202"/>
      <c r="B25" s="293" t="str">
        <f t="shared" si="2"/>
        <v>893</v>
      </c>
      <c r="C25" s="300" t="str">
        <f t="shared" si="2"/>
        <v>Articles Of Plastic</v>
      </c>
      <c r="D25" s="300">
        <f t="shared" si="2"/>
        <v>87240</v>
      </c>
      <c r="E25" s="295">
        <f t="shared" si="2"/>
        <v>237219</v>
      </c>
      <c r="F25" s="4"/>
      <c r="G25" s="4"/>
      <c r="H25" s="339" t="s">
        <v>230</v>
      </c>
      <c r="I25" s="339" t="s">
        <v>72</v>
      </c>
      <c r="J25" s="339" t="s">
        <v>424</v>
      </c>
      <c r="K25" s="339" t="s">
        <v>425</v>
      </c>
      <c r="L25" s="340">
        <v>105000</v>
      </c>
      <c r="M25" s="340">
        <v>24250</v>
      </c>
    </row>
    <row r="26" spans="1:13" ht="16.5">
      <c r="A26" s="202"/>
      <c r="B26" s="293" t="str">
        <f t="shared" si="2"/>
        <v>931</v>
      </c>
      <c r="C26" s="300" t="str">
        <f t="shared" si="2"/>
        <v>Special Transactions And Commodities</v>
      </c>
      <c r="D26" s="300">
        <f t="shared" si="2"/>
        <v>105000</v>
      </c>
      <c r="E26" s="295">
        <f t="shared" si="2"/>
        <v>24250</v>
      </c>
      <c r="F26" s="4"/>
      <c r="G26" s="4"/>
      <c r="H26" s="339" t="s">
        <v>239</v>
      </c>
      <c r="I26" s="339" t="s">
        <v>240</v>
      </c>
      <c r="J26" s="339" t="s">
        <v>426</v>
      </c>
      <c r="K26" s="339" t="s">
        <v>427</v>
      </c>
      <c r="L26" s="340">
        <v>120361</v>
      </c>
      <c r="M26" s="340">
        <v>0</v>
      </c>
    </row>
    <row r="27" spans="1:13" ht="16.5">
      <c r="A27" s="202"/>
      <c r="B27" s="213"/>
      <c r="C27" s="218"/>
      <c r="D27" s="219"/>
      <c r="E27" s="220"/>
      <c r="F27" s="4"/>
      <c r="G27" s="201"/>
      <c r="H27" s="339" t="s">
        <v>239</v>
      </c>
      <c r="I27" s="339" t="s">
        <v>240</v>
      </c>
      <c r="J27" s="339" t="s">
        <v>276</v>
      </c>
      <c r="K27" s="339" t="s">
        <v>277</v>
      </c>
      <c r="L27" s="340">
        <v>308142</v>
      </c>
      <c r="M27" s="340">
        <v>182024</v>
      </c>
    </row>
    <row r="28" spans="1:13" ht="16.5">
      <c r="A28" s="82"/>
      <c r="B28" s="293" t="str">
        <f>J26</f>
        <v>017</v>
      </c>
      <c r="C28" s="300" t="str">
        <f>K26</f>
        <v>Meat Prepared</v>
      </c>
      <c r="D28" s="294">
        <f>L26</f>
        <v>120361</v>
      </c>
      <c r="E28" s="295">
        <f>M26</f>
        <v>0</v>
      </c>
      <c r="F28" s="217"/>
      <c r="G28" s="204"/>
      <c r="H28" s="339" t="s">
        <v>239</v>
      </c>
      <c r="I28" s="339" t="s">
        <v>240</v>
      </c>
      <c r="J28" s="339" t="s">
        <v>428</v>
      </c>
      <c r="K28" s="339" t="s">
        <v>429</v>
      </c>
      <c r="L28" s="340">
        <v>37928</v>
      </c>
      <c r="M28" s="340">
        <v>37811</v>
      </c>
    </row>
    <row r="29" spans="1:13" ht="16.5">
      <c r="A29" s="202"/>
      <c r="B29" s="293" t="str">
        <f aca="true" t="shared" si="3" ref="B29:E37">J27</f>
        <v>048</v>
      </c>
      <c r="C29" s="300" t="str">
        <f t="shared" si="3"/>
        <v>Cereal, Flour, Starch</v>
      </c>
      <c r="D29" s="294">
        <f t="shared" si="3"/>
        <v>308142</v>
      </c>
      <c r="E29" s="295">
        <f t="shared" si="3"/>
        <v>182024</v>
      </c>
      <c r="F29" s="203"/>
      <c r="G29" s="204"/>
      <c r="H29" s="339" t="s">
        <v>239</v>
      </c>
      <c r="I29" s="339" t="s">
        <v>240</v>
      </c>
      <c r="J29" s="339" t="s">
        <v>95</v>
      </c>
      <c r="K29" s="339" t="s">
        <v>331</v>
      </c>
      <c r="L29" s="340">
        <v>986269</v>
      </c>
      <c r="M29" s="340">
        <v>992777</v>
      </c>
    </row>
    <row r="30" spans="1:13" ht="16.5">
      <c r="A30" s="202"/>
      <c r="B30" s="293" t="str">
        <f t="shared" si="3"/>
        <v>059</v>
      </c>
      <c r="C30" s="300" t="str">
        <f t="shared" si="3"/>
        <v>Fruit Juices</v>
      </c>
      <c r="D30" s="294">
        <f t="shared" si="3"/>
        <v>37928</v>
      </c>
      <c r="E30" s="295">
        <f t="shared" si="3"/>
        <v>37811</v>
      </c>
      <c r="F30" s="209"/>
      <c r="G30" s="221"/>
      <c r="H30" s="339" t="s">
        <v>239</v>
      </c>
      <c r="I30" s="339" t="s">
        <v>240</v>
      </c>
      <c r="J30" s="339" t="s">
        <v>342</v>
      </c>
      <c r="K30" s="339" t="s">
        <v>343</v>
      </c>
      <c r="L30" s="340">
        <v>62274</v>
      </c>
      <c r="M30" s="340">
        <v>130302</v>
      </c>
    </row>
    <row r="31" spans="1:13" ht="16.5">
      <c r="A31" s="202"/>
      <c r="B31" s="293" t="str">
        <f t="shared" si="3"/>
        <v>091</v>
      </c>
      <c r="C31" s="300" t="str">
        <f t="shared" si="3"/>
        <v>Margarine And Shortening</v>
      </c>
      <c r="D31" s="294">
        <f t="shared" si="3"/>
        <v>986269</v>
      </c>
      <c r="E31" s="295">
        <f t="shared" si="3"/>
        <v>992777</v>
      </c>
      <c r="F31" s="209"/>
      <c r="G31" s="221"/>
      <c r="H31" s="339" t="s">
        <v>239</v>
      </c>
      <c r="I31" s="339" t="s">
        <v>240</v>
      </c>
      <c r="J31" s="339" t="s">
        <v>338</v>
      </c>
      <c r="K31" s="339" t="s">
        <v>339</v>
      </c>
      <c r="L31" s="340">
        <v>530932</v>
      </c>
      <c r="M31" s="340">
        <v>487947</v>
      </c>
    </row>
    <row r="32" spans="1:13" ht="16.5">
      <c r="A32" s="211" t="str">
        <f>I26</f>
        <v>TRINIDAD &amp; TOB.</v>
      </c>
      <c r="B32" s="293" t="str">
        <f t="shared" si="3"/>
        <v>421</v>
      </c>
      <c r="C32" s="300" t="str">
        <f t="shared" si="3"/>
        <v>Fixed Vegetable Oils And Fat, Soft</v>
      </c>
      <c r="D32" s="294">
        <f t="shared" si="3"/>
        <v>62274</v>
      </c>
      <c r="E32" s="295">
        <f t="shared" si="3"/>
        <v>130302</v>
      </c>
      <c r="F32" s="209"/>
      <c r="G32" s="221"/>
      <c r="H32" s="339" t="s">
        <v>239</v>
      </c>
      <c r="I32" s="339" t="s">
        <v>240</v>
      </c>
      <c r="J32" s="339" t="s">
        <v>344</v>
      </c>
      <c r="K32" s="339" t="s">
        <v>345</v>
      </c>
      <c r="L32" s="340">
        <v>212480</v>
      </c>
      <c r="M32" s="340">
        <v>0</v>
      </c>
    </row>
    <row r="33" spans="1:13" ht="16.5">
      <c r="A33" s="202"/>
      <c r="B33" s="293" t="str">
        <f t="shared" si="3"/>
        <v>542</v>
      </c>
      <c r="C33" s="300" t="str">
        <f t="shared" si="3"/>
        <v>Medicaments Including Vet. Med.</v>
      </c>
      <c r="D33" s="294">
        <f t="shared" si="3"/>
        <v>530932</v>
      </c>
      <c r="E33" s="295">
        <f t="shared" si="3"/>
        <v>487947</v>
      </c>
      <c r="F33" s="209"/>
      <c r="G33" s="221"/>
      <c r="H33" s="339" t="s">
        <v>239</v>
      </c>
      <c r="I33" s="339" t="s">
        <v>240</v>
      </c>
      <c r="J33" s="339" t="s">
        <v>105</v>
      </c>
      <c r="K33" s="339" t="s">
        <v>296</v>
      </c>
      <c r="L33" s="340">
        <v>1215402</v>
      </c>
      <c r="M33" s="340">
        <v>443426</v>
      </c>
    </row>
    <row r="34" spans="1:13" ht="16.5">
      <c r="A34" s="202"/>
      <c r="B34" s="293" t="str">
        <f t="shared" si="3"/>
        <v>553</v>
      </c>
      <c r="C34" s="300" t="str">
        <f t="shared" si="3"/>
        <v>Perfumery, Cosmetics</v>
      </c>
      <c r="D34" s="294">
        <f t="shared" si="3"/>
        <v>212480</v>
      </c>
      <c r="E34" s="295">
        <f t="shared" si="3"/>
        <v>0</v>
      </c>
      <c r="F34" s="209"/>
      <c r="G34" s="221"/>
      <c r="H34" s="339" t="s">
        <v>239</v>
      </c>
      <c r="I34" s="339" t="s">
        <v>240</v>
      </c>
      <c r="J34" s="339" t="s">
        <v>340</v>
      </c>
      <c r="K34" s="339" t="s">
        <v>341</v>
      </c>
      <c r="L34" s="340">
        <v>904993</v>
      </c>
      <c r="M34" s="340">
        <v>444204</v>
      </c>
    </row>
    <row r="35" spans="1:13" ht="16.5">
      <c r="A35" s="202"/>
      <c r="B35" s="293" t="str">
        <f t="shared" si="3"/>
        <v>591</v>
      </c>
      <c r="C35" s="300" t="str">
        <f t="shared" si="3"/>
        <v>Disinfectants,Insecticides</v>
      </c>
      <c r="D35" s="294">
        <f t="shared" si="3"/>
        <v>1215402</v>
      </c>
      <c r="E35" s="295">
        <f t="shared" si="3"/>
        <v>443426</v>
      </c>
      <c r="F35" s="209"/>
      <c r="G35" s="221"/>
      <c r="H35" s="339" t="s">
        <v>239</v>
      </c>
      <c r="I35" s="339" t="s">
        <v>240</v>
      </c>
      <c r="J35" s="339" t="s">
        <v>334</v>
      </c>
      <c r="K35" s="339" t="s">
        <v>335</v>
      </c>
      <c r="L35" s="340">
        <v>307996</v>
      </c>
      <c r="M35" s="340">
        <v>398673</v>
      </c>
    </row>
    <row r="36" spans="1:13" ht="16.5">
      <c r="A36" s="202"/>
      <c r="B36" s="293" t="str">
        <f t="shared" si="3"/>
        <v>692</v>
      </c>
      <c r="C36" s="300" t="str">
        <f t="shared" si="3"/>
        <v>Metal Containers</v>
      </c>
      <c r="D36" s="294">
        <f t="shared" si="3"/>
        <v>904993</v>
      </c>
      <c r="E36" s="295">
        <f t="shared" si="3"/>
        <v>444204</v>
      </c>
      <c r="F36" s="209"/>
      <c r="G36" s="221"/>
      <c r="H36" s="339" t="s">
        <v>221</v>
      </c>
      <c r="I36" s="339" t="s">
        <v>38</v>
      </c>
      <c r="J36" s="339" t="s">
        <v>346</v>
      </c>
      <c r="K36" s="339" t="s">
        <v>347</v>
      </c>
      <c r="L36" s="340">
        <v>2376</v>
      </c>
      <c r="M36" s="340">
        <v>20200</v>
      </c>
    </row>
    <row r="37" spans="1:13" ht="16.5">
      <c r="A37" s="202"/>
      <c r="B37" s="293" t="str">
        <f t="shared" si="3"/>
        <v>892</v>
      </c>
      <c r="C37" s="300" t="str">
        <f t="shared" si="3"/>
        <v>Printed Matter</v>
      </c>
      <c r="D37" s="294">
        <f t="shared" si="3"/>
        <v>307996</v>
      </c>
      <c r="E37" s="295">
        <f t="shared" si="3"/>
        <v>398673</v>
      </c>
      <c r="F37" s="209"/>
      <c r="G37" s="221"/>
      <c r="H37" s="339" t="s">
        <v>221</v>
      </c>
      <c r="I37" s="339" t="s">
        <v>38</v>
      </c>
      <c r="J37" s="339" t="s">
        <v>259</v>
      </c>
      <c r="K37" s="339" t="s">
        <v>260</v>
      </c>
      <c r="L37" s="340">
        <v>64500</v>
      </c>
      <c r="M37" s="340">
        <v>123866</v>
      </c>
    </row>
    <row r="38" spans="1:13" ht="16.5">
      <c r="A38" s="202"/>
      <c r="B38" s="213"/>
      <c r="C38" s="209"/>
      <c r="D38" s="222"/>
      <c r="E38" s="223"/>
      <c r="F38" s="209"/>
      <c r="G38" s="221"/>
      <c r="H38" s="339" t="s">
        <v>221</v>
      </c>
      <c r="I38" s="339" t="s">
        <v>38</v>
      </c>
      <c r="J38" s="339" t="s">
        <v>336</v>
      </c>
      <c r="K38" s="339" t="s">
        <v>337</v>
      </c>
      <c r="L38" s="340">
        <v>8094</v>
      </c>
      <c r="M38" s="340">
        <v>4103</v>
      </c>
    </row>
    <row r="39" spans="1:13" ht="16.5">
      <c r="A39" s="82"/>
      <c r="B39" s="293" t="str">
        <f>J36</f>
        <v>057</v>
      </c>
      <c r="C39" s="300" t="str">
        <f>K36</f>
        <v>Fruits And Nuts Fresh/Dry</v>
      </c>
      <c r="D39" s="294">
        <f>L36</f>
        <v>2376</v>
      </c>
      <c r="E39" s="295">
        <f>M36</f>
        <v>20200</v>
      </c>
      <c r="F39" s="203"/>
      <c r="G39" s="204"/>
      <c r="H39" s="339" t="s">
        <v>221</v>
      </c>
      <c r="I39" s="339" t="s">
        <v>38</v>
      </c>
      <c r="J39" s="339" t="s">
        <v>321</v>
      </c>
      <c r="K39" s="339" t="s">
        <v>322</v>
      </c>
      <c r="L39" s="340">
        <v>2499</v>
      </c>
      <c r="M39" s="340">
        <v>376889</v>
      </c>
    </row>
    <row r="40" spans="1:13" ht="16.5">
      <c r="A40" s="224"/>
      <c r="B40" s="293" t="str">
        <f aca="true" t="shared" si="4" ref="B40:E48">J37</f>
        <v>098</v>
      </c>
      <c r="C40" s="300" t="str">
        <f t="shared" si="4"/>
        <v>Edible Products</v>
      </c>
      <c r="D40" s="294">
        <f t="shared" si="4"/>
        <v>64500</v>
      </c>
      <c r="E40" s="295">
        <f t="shared" si="4"/>
        <v>123866</v>
      </c>
      <c r="F40" s="203"/>
      <c r="G40" s="204"/>
      <c r="H40" s="339" t="s">
        <v>221</v>
      </c>
      <c r="I40" s="339" t="s">
        <v>38</v>
      </c>
      <c r="J40" s="339" t="s">
        <v>430</v>
      </c>
      <c r="K40" s="339" t="s">
        <v>431</v>
      </c>
      <c r="L40" s="340">
        <v>3400000</v>
      </c>
      <c r="M40" s="340">
        <v>0</v>
      </c>
    </row>
    <row r="41" spans="1:13" ht="16.5">
      <c r="A41" s="225"/>
      <c r="B41" s="293" t="str">
        <f t="shared" si="4"/>
        <v>512</v>
      </c>
      <c r="C41" s="300" t="str">
        <f t="shared" si="4"/>
        <v>Alcohols, Phenols</v>
      </c>
      <c r="D41" s="294">
        <f t="shared" si="4"/>
        <v>8094</v>
      </c>
      <c r="E41" s="295">
        <f t="shared" si="4"/>
        <v>4103</v>
      </c>
      <c r="F41" s="203"/>
      <c r="G41" s="204"/>
      <c r="H41" s="339" t="s">
        <v>221</v>
      </c>
      <c r="I41" s="339" t="s">
        <v>38</v>
      </c>
      <c r="J41" s="339" t="s">
        <v>432</v>
      </c>
      <c r="K41" s="339" t="s">
        <v>433</v>
      </c>
      <c r="L41" s="340">
        <v>1</v>
      </c>
      <c r="M41" s="340">
        <v>5401</v>
      </c>
    </row>
    <row r="42" spans="1:13" ht="16.5">
      <c r="A42" s="225"/>
      <c r="B42" s="293" t="str">
        <f t="shared" si="4"/>
        <v>772</v>
      </c>
      <c r="C42" s="300" t="str">
        <f t="shared" si="4"/>
        <v>Electric Switches Fuses</v>
      </c>
      <c r="D42" s="294">
        <f t="shared" si="4"/>
        <v>2499</v>
      </c>
      <c r="E42" s="295">
        <f t="shared" si="4"/>
        <v>376889</v>
      </c>
      <c r="F42" s="203"/>
      <c r="G42" s="204"/>
      <c r="H42" s="339" t="s">
        <v>226</v>
      </c>
      <c r="I42" s="339" t="s">
        <v>66</v>
      </c>
      <c r="J42" s="339" t="s">
        <v>434</v>
      </c>
      <c r="K42" s="339" t="s">
        <v>435</v>
      </c>
      <c r="L42" s="340">
        <v>24598</v>
      </c>
      <c r="M42" s="340">
        <v>8455</v>
      </c>
    </row>
    <row r="43" spans="1:13" ht="16.5">
      <c r="A43" s="211" t="str">
        <f>I36</f>
        <v>UNITED KINGDOM</v>
      </c>
      <c r="B43" s="293" t="str">
        <f t="shared" si="4"/>
        <v>793</v>
      </c>
      <c r="C43" s="300" t="str">
        <f t="shared" si="4"/>
        <v>Ships And Boats</v>
      </c>
      <c r="D43" s="294">
        <f t="shared" si="4"/>
        <v>3400000</v>
      </c>
      <c r="E43" s="295">
        <f t="shared" si="4"/>
        <v>0</v>
      </c>
      <c r="F43" s="203"/>
      <c r="G43" s="204"/>
      <c r="H43" s="339" t="s">
        <v>226</v>
      </c>
      <c r="I43" s="339" t="s">
        <v>66</v>
      </c>
      <c r="J43" s="339" t="s">
        <v>327</v>
      </c>
      <c r="K43" s="339" t="s">
        <v>328</v>
      </c>
      <c r="L43" s="340">
        <v>89299</v>
      </c>
      <c r="M43" s="340">
        <v>0</v>
      </c>
    </row>
    <row r="44" spans="1:13" ht="16.5">
      <c r="A44" s="225"/>
      <c r="B44" s="293" t="str">
        <f t="shared" si="4"/>
        <v>896</v>
      </c>
      <c r="C44" s="300" t="str">
        <f t="shared" si="4"/>
        <v>Artwork, Collectors Pieces</v>
      </c>
      <c r="D44" s="294">
        <f t="shared" si="4"/>
        <v>1</v>
      </c>
      <c r="E44" s="295">
        <f t="shared" si="4"/>
        <v>5401</v>
      </c>
      <c r="F44" s="203"/>
      <c r="G44" s="204"/>
      <c r="H44" s="339" t="s">
        <v>226</v>
      </c>
      <c r="I44" s="339" t="s">
        <v>66</v>
      </c>
      <c r="J44" s="339" t="s">
        <v>276</v>
      </c>
      <c r="K44" s="339" t="s">
        <v>277</v>
      </c>
      <c r="L44" s="340">
        <v>37911</v>
      </c>
      <c r="M44" s="340">
        <v>96306</v>
      </c>
    </row>
    <row r="45" spans="1:13" ht="16.5">
      <c r="A45" s="225"/>
      <c r="B45" s="293" t="str">
        <f t="shared" si="4"/>
        <v>001</v>
      </c>
      <c r="C45" s="300" t="str">
        <f t="shared" si="4"/>
        <v>Live Animals For Food</v>
      </c>
      <c r="D45" s="294">
        <f t="shared" si="4"/>
        <v>24598</v>
      </c>
      <c r="E45" s="295">
        <f t="shared" si="4"/>
        <v>8455</v>
      </c>
      <c r="F45" s="203"/>
      <c r="G45" s="204"/>
      <c r="H45" s="339" t="s">
        <v>226</v>
      </c>
      <c r="I45" s="339" t="s">
        <v>66</v>
      </c>
      <c r="J45" s="339" t="s">
        <v>428</v>
      </c>
      <c r="K45" s="339" t="s">
        <v>429</v>
      </c>
      <c r="L45" s="340">
        <v>440530</v>
      </c>
      <c r="M45" s="340">
        <v>235530</v>
      </c>
    </row>
    <row r="46" spans="1:13" ht="16.5">
      <c r="A46" s="225"/>
      <c r="B46" s="293" t="str">
        <f t="shared" si="4"/>
        <v>046</v>
      </c>
      <c r="C46" s="300" t="str">
        <f t="shared" si="4"/>
        <v>Meals Flour, Wheat, Meslin</v>
      </c>
      <c r="D46" s="294">
        <f t="shared" si="4"/>
        <v>89299</v>
      </c>
      <c r="E46" s="295">
        <f t="shared" si="4"/>
        <v>0</v>
      </c>
      <c r="F46" s="209"/>
      <c r="G46" s="221"/>
      <c r="H46" s="339" t="s">
        <v>226</v>
      </c>
      <c r="I46" s="339" t="s">
        <v>66</v>
      </c>
      <c r="J46" s="339" t="s">
        <v>280</v>
      </c>
      <c r="K46" s="339" t="s">
        <v>281</v>
      </c>
      <c r="L46" s="340">
        <v>34939</v>
      </c>
      <c r="M46" s="340">
        <v>4582</v>
      </c>
    </row>
    <row r="47" spans="1:13" ht="16.5">
      <c r="A47" s="225"/>
      <c r="B47" s="293" t="str">
        <f t="shared" si="4"/>
        <v>048</v>
      </c>
      <c r="C47" s="300" t="str">
        <f t="shared" si="4"/>
        <v>Cereal, Flour, Starch</v>
      </c>
      <c r="D47" s="294">
        <f t="shared" si="4"/>
        <v>37911</v>
      </c>
      <c r="E47" s="295">
        <f t="shared" si="4"/>
        <v>96306</v>
      </c>
      <c r="F47" s="228"/>
      <c r="G47" s="227"/>
      <c r="H47" s="339" t="s">
        <v>226</v>
      </c>
      <c r="I47" s="339" t="s">
        <v>66</v>
      </c>
      <c r="J47" s="339" t="s">
        <v>99</v>
      </c>
      <c r="K47" s="339" t="s">
        <v>295</v>
      </c>
      <c r="L47" s="340">
        <v>461658</v>
      </c>
      <c r="M47" s="340">
        <v>662489</v>
      </c>
    </row>
    <row r="48" spans="1:13" ht="16.5">
      <c r="A48" s="225"/>
      <c r="B48" s="293" t="str">
        <f t="shared" si="4"/>
        <v>059</v>
      </c>
      <c r="C48" s="300" t="str">
        <f t="shared" si="4"/>
        <v>Fruit Juices</v>
      </c>
      <c r="D48" s="294">
        <f t="shared" si="4"/>
        <v>440530</v>
      </c>
      <c r="E48" s="295">
        <f t="shared" si="4"/>
        <v>235530</v>
      </c>
      <c r="F48" s="229"/>
      <c r="G48" s="195"/>
      <c r="H48" s="339" t="s">
        <v>226</v>
      </c>
      <c r="I48" s="339" t="s">
        <v>66</v>
      </c>
      <c r="J48" s="339" t="s">
        <v>338</v>
      </c>
      <c r="K48" s="339" t="s">
        <v>339</v>
      </c>
      <c r="L48" s="340">
        <v>201479</v>
      </c>
      <c r="M48" s="340">
        <v>284180</v>
      </c>
    </row>
    <row r="49" spans="1:13" ht="16.5">
      <c r="A49" s="225"/>
      <c r="B49" s="213"/>
      <c r="C49" s="230"/>
      <c r="D49" s="231"/>
      <c r="E49" s="232"/>
      <c r="F49" s="229"/>
      <c r="G49" s="233"/>
      <c r="H49" s="339" t="s">
        <v>226</v>
      </c>
      <c r="I49" s="339" t="s">
        <v>66</v>
      </c>
      <c r="J49" s="339" t="s">
        <v>105</v>
      </c>
      <c r="K49" s="339" t="s">
        <v>296</v>
      </c>
      <c r="L49" s="340">
        <v>233363</v>
      </c>
      <c r="M49" s="340">
        <v>95068</v>
      </c>
    </row>
    <row r="50" spans="1:13" ht="16.5">
      <c r="A50" s="82"/>
      <c r="B50" s="293" t="str">
        <f>J46</f>
        <v>111</v>
      </c>
      <c r="C50" s="300" t="str">
        <f>K46</f>
        <v>Non-Alcoholic Beverages</v>
      </c>
      <c r="D50" s="294">
        <f>L46</f>
        <v>34939</v>
      </c>
      <c r="E50" s="295">
        <f>M46</f>
        <v>4582</v>
      </c>
      <c r="F50" s="217"/>
      <c r="G50" s="204"/>
      <c r="H50" s="339" t="s">
        <v>226</v>
      </c>
      <c r="I50" s="339" t="s">
        <v>66</v>
      </c>
      <c r="J50" s="339" t="s">
        <v>436</v>
      </c>
      <c r="K50" s="339" t="s">
        <v>437</v>
      </c>
      <c r="L50" s="340">
        <v>1740000</v>
      </c>
      <c r="M50" s="340">
        <v>0</v>
      </c>
    </row>
    <row r="51" spans="1:13" ht="16.5">
      <c r="A51" s="225"/>
      <c r="B51" s="293" t="str">
        <f aca="true" t="shared" si="5" ref="B51:E59">J47</f>
        <v>533</v>
      </c>
      <c r="C51" s="300" t="str">
        <f t="shared" si="5"/>
        <v>Pigments, Paints, Varnishes</v>
      </c>
      <c r="D51" s="294">
        <f t="shared" si="5"/>
        <v>461658</v>
      </c>
      <c r="E51" s="295">
        <f t="shared" si="5"/>
        <v>662489</v>
      </c>
      <c r="F51" s="217"/>
      <c r="G51" s="204"/>
      <c r="H51" s="339" t="s">
        <v>226</v>
      </c>
      <c r="I51" s="339" t="s">
        <v>66</v>
      </c>
      <c r="J51" s="339" t="s">
        <v>438</v>
      </c>
      <c r="K51" s="339" t="s">
        <v>439</v>
      </c>
      <c r="L51" s="340">
        <v>103920</v>
      </c>
      <c r="M51" s="340">
        <v>107051</v>
      </c>
    </row>
    <row r="52" spans="1:13" ht="16.5">
      <c r="A52" s="200"/>
      <c r="B52" s="293" t="str">
        <f t="shared" si="5"/>
        <v>542</v>
      </c>
      <c r="C52" s="300" t="str">
        <f t="shared" si="5"/>
        <v>Medicaments Including Vet. Med.</v>
      </c>
      <c r="D52" s="294">
        <f t="shared" si="5"/>
        <v>201479</v>
      </c>
      <c r="E52" s="295">
        <f t="shared" si="5"/>
        <v>284180</v>
      </c>
      <c r="F52" s="217"/>
      <c r="G52" s="204"/>
      <c r="H52" s="339" t="s">
        <v>209</v>
      </c>
      <c r="I52" s="339" t="s">
        <v>39</v>
      </c>
      <c r="J52" s="339" t="s">
        <v>263</v>
      </c>
      <c r="K52" s="339" t="s">
        <v>264</v>
      </c>
      <c r="L52" s="340">
        <v>200000</v>
      </c>
      <c r="M52" s="340">
        <v>200000</v>
      </c>
    </row>
    <row r="53" spans="1:13" ht="16.5">
      <c r="A53" s="200"/>
      <c r="B53" s="293" t="str">
        <f t="shared" si="5"/>
        <v>591</v>
      </c>
      <c r="C53" s="300" t="str">
        <f t="shared" si="5"/>
        <v>Disinfectants,Insecticides</v>
      </c>
      <c r="D53" s="294">
        <f t="shared" si="5"/>
        <v>233363</v>
      </c>
      <c r="E53" s="295">
        <f t="shared" si="5"/>
        <v>95068</v>
      </c>
      <c r="F53" s="217"/>
      <c r="G53" s="204"/>
      <c r="H53" s="339" t="s">
        <v>209</v>
      </c>
      <c r="I53" s="339" t="s">
        <v>39</v>
      </c>
      <c r="J53" s="339" t="s">
        <v>352</v>
      </c>
      <c r="K53" s="339" t="s">
        <v>353</v>
      </c>
      <c r="L53" s="340">
        <v>13600</v>
      </c>
      <c r="M53" s="340">
        <v>22200</v>
      </c>
    </row>
    <row r="54" spans="1:13" ht="16.5">
      <c r="A54" s="211" t="str">
        <f>I46</f>
        <v>ANTIGUA</v>
      </c>
      <c r="B54" s="293" t="str">
        <f t="shared" si="5"/>
        <v>663</v>
      </c>
      <c r="C54" s="300" t="str">
        <f t="shared" si="5"/>
        <v>Mineral Manufactures</v>
      </c>
      <c r="D54" s="294">
        <f t="shared" si="5"/>
        <v>1740000</v>
      </c>
      <c r="E54" s="295">
        <f t="shared" si="5"/>
        <v>0</v>
      </c>
      <c r="F54" s="217"/>
      <c r="G54" s="204"/>
      <c r="H54" s="339" t="s">
        <v>209</v>
      </c>
      <c r="I54" s="339" t="s">
        <v>39</v>
      </c>
      <c r="J54" s="339" t="s">
        <v>299</v>
      </c>
      <c r="K54" s="339" t="s">
        <v>300</v>
      </c>
      <c r="L54" s="340">
        <v>1000000</v>
      </c>
      <c r="M54" s="340">
        <v>0</v>
      </c>
    </row>
    <row r="55" spans="1:13" ht="16.5">
      <c r="A55" s="200"/>
      <c r="B55" s="293" t="str">
        <f t="shared" si="5"/>
        <v>691</v>
      </c>
      <c r="C55" s="300" t="str">
        <f t="shared" si="5"/>
        <v>Structures Etc Iron, Steel</v>
      </c>
      <c r="D55" s="294">
        <f t="shared" si="5"/>
        <v>103920</v>
      </c>
      <c r="E55" s="295">
        <f t="shared" si="5"/>
        <v>107051</v>
      </c>
      <c r="F55" s="217"/>
      <c r="G55" s="204"/>
      <c r="H55" s="339" t="s">
        <v>209</v>
      </c>
      <c r="I55" s="339" t="s">
        <v>39</v>
      </c>
      <c r="J55" s="339" t="s">
        <v>303</v>
      </c>
      <c r="K55" s="339" t="s">
        <v>304</v>
      </c>
      <c r="L55" s="340">
        <v>108000</v>
      </c>
      <c r="M55" s="340">
        <v>108000</v>
      </c>
    </row>
    <row r="56" spans="1:10" ht="16.5">
      <c r="A56" s="200"/>
      <c r="B56" s="293" t="str">
        <f t="shared" si="5"/>
        <v>642</v>
      </c>
      <c r="C56" s="300" t="str">
        <f t="shared" si="5"/>
        <v>Articles Of Paper</v>
      </c>
      <c r="D56" s="294">
        <f t="shared" si="5"/>
        <v>200000</v>
      </c>
      <c r="E56" s="295">
        <f t="shared" si="5"/>
        <v>200000</v>
      </c>
      <c r="F56" s="217"/>
      <c r="G56" s="204"/>
      <c r="H56" s="194"/>
      <c r="I56" s="195"/>
      <c r="J56" s="195"/>
    </row>
    <row r="57" spans="1:10" ht="16.5">
      <c r="A57" s="200"/>
      <c r="B57" s="293" t="str">
        <f t="shared" si="5"/>
        <v>693</v>
      </c>
      <c r="C57" s="300" t="str">
        <f t="shared" si="5"/>
        <v>Wire Products</v>
      </c>
      <c r="D57" s="294">
        <f t="shared" si="5"/>
        <v>13600</v>
      </c>
      <c r="E57" s="295">
        <f t="shared" si="5"/>
        <v>22200</v>
      </c>
      <c r="F57" s="217"/>
      <c r="G57" s="204"/>
      <c r="H57" s="194"/>
      <c r="I57" s="195"/>
      <c r="J57" s="195"/>
    </row>
    <row r="58" spans="1:10" ht="16.5">
      <c r="A58" s="200"/>
      <c r="B58" s="293" t="str">
        <f t="shared" si="5"/>
        <v>713</v>
      </c>
      <c r="C58" s="300" t="str">
        <f t="shared" si="5"/>
        <v>Internal Combustion Engines</v>
      </c>
      <c r="D58" s="294">
        <f t="shared" si="5"/>
        <v>1000000</v>
      </c>
      <c r="E58" s="295">
        <f t="shared" si="5"/>
        <v>0</v>
      </c>
      <c r="F58" s="217"/>
      <c r="G58" s="204"/>
      <c r="H58" s="194"/>
      <c r="I58" s="195"/>
      <c r="J58" s="195"/>
    </row>
    <row r="59" spans="1:10" ht="16.5">
      <c r="A59" s="200"/>
      <c r="B59" s="296" t="str">
        <f t="shared" si="5"/>
        <v>778</v>
      </c>
      <c r="C59" s="301" t="str">
        <f t="shared" si="5"/>
        <v>Electrical Machinery &amp; Apparatus</v>
      </c>
      <c r="D59" s="297">
        <f t="shared" si="5"/>
        <v>108000</v>
      </c>
      <c r="E59" s="298">
        <f t="shared" si="5"/>
        <v>108000</v>
      </c>
      <c r="F59" s="217"/>
      <c r="G59" s="204"/>
      <c r="H59" s="194"/>
      <c r="I59" s="195"/>
      <c r="J59" s="195"/>
    </row>
    <row r="60" spans="1:10" ht="16.5">
      <c r="A60" s="82"/>
      <c r="B60" s="263"/>
      <c r="C60" s="206"/>
      <c r="D60" s="207"/>
      <c r="E60" s="207"/>
      <c r="F60" s="240"/>
      <c r="G60" s="190"/>
      <c r="H60" s="194"/>
      <c r="I60" s="195"/>
      <c r="J60" s="195"/>
    </row>
    <row r="61" spans="1:10" ht="16.5">
      <c r="A61" s="227"/>
      <c r="B61" s="234"/>
      <c r="C61" s="227"/>
      <c r="D61" s="264"/>
      <c r="E61" s="264"/>
      <c r="F61" s="235"/>
      <c r="G61" s="190"/>
      <c r="H61" s="194"/>
      <c r="I61" s="195"/>
      <c r="J61" s="195"/>
    </row>
    <row r="62" spans="1:10" ht="16.5">
      <c r="A62" s="195"/>
      <c r="B62" s="234"/>
      <c r="C62" s="195"/>
      <c r="D62" s="265"/>
      <c r="E62" s="265"/>
      <c r="F62" s="235"/>
      <c r="G62" s="190"/>
      <c r="H62" s="194"/>
      <c r="I62" s="195"/>
      <c r="J62" s="195"/>
    </row>
    <row r="63" spans="1:10" ht="16.5">
      <c r="A63" s="195"/>
      <c r="B63" s="234"/>
      <c r="C63" s="195"/>
      <c r="D63" s="265"/>
      <c r="E63" s="265"/>
      <c r="F63" s="235"/>
      <c r="G63" s="190"/>
      <c r="H63" s="194"/>
      <c r="I63" s="195"/>
      <c r="J63" s="195"/>
    </row>
    <row r="64" spans="4:10" ht="12.75">
      <c r="D64" s="266"/>
      <c r="E64" s="265"/>
      <c r="F64" s="235"/>
      <c r="G64" s="190"/>
      <c r="H64" s="194"/>
      <c r="I64" s="195"/>
      <c r="J64" s="195"/>
    </row>
    <row r="65" spans="4:10" ht="12.75">
      <c r="D65" s="266"/>
      <c r="E65" s="265"/>
      <c r="F65" s="235"/>
      <c r="G65" s="190"/>
      <c r="H65" s="194"/>
      <c r="I65" s="195"/>
      <c r="J65" s="195"/>
    </row>
    <row r="66" spans="5:10" ht="12.75">
      <c r="E66" s="195"/>
      <c r="F66" s="235"/>
      <c r="G66" s="190"/>
      <c r="H66" s="194"/>
      <c r="I66" s="195"/>
      <c r="J66" s="195"/>
    </row>
    <row r="67" spans="5:10" ht="12.75">
      <c r="E67" s="233"/>
      <c r="F67" s="235"/>
      <c r="G67" s="190"/>
      <c r="H67" s="194"/>
      <c r="I67" s="195"/>
      <c r="J67" s="195"/>
    </row>
    <row r="68" spans="5:10" ht="12.75">
      <c r="E68" s="190"/>
      <c r="F68" s="240"/>
      <c r="G68" s="190"/>
      <c r="H68" s="194"/>
      <c r="I68" s="195"/>
      <c r="J68" s="195"/>
    </row>
    <row r="69" spans="5:10" ht="12.75">
      <c r="E69" s="226"/>
      <c r="F69" s="244"/>
      <c r="G69" s="227"/>
      <c r="H69" s="195"/>
      <c r="I69" s="195"/>
      <c r="J69" s="195"/>
    </row>
    <row r="70" spans="5:10" ht="12.75">
      <c r="E70" s="194"/>
      <c r="F70" s="244"/>
      <c r="G70" s="195"/>
      <c r="H70" s="195"/>
      <c r="I70" s="195"/>
      <c r="J70" s="195"/>
    </row>
    <row r="71" spans="5:10" ht="12.75">
      <c r="E71" s="194"/>
      <c r="F71" s="244"/>
      <c r="G71" s="195"/>
      <c r="H71" s="195"/>
      <c r="I71" s="195"/>
      <c r="J71" s="195"/>
    </row>
    <row r="72" spans="5:10" ht="12.75">
      <c r="E72" s="194"/>
      <c r="F72" s="244"/>
      <c r="G72" s="195"/>
      <c r="H72" s="195"/>
      <c r="I72" s="195"/>
      <c r="J72" s="195"/>
    </row>
    <row r="73" spans="5:10" ht="12.75">
      <c r="E73" s="194"/>
      <c r="F73" s="244"/>
      <c r="G73" s="195"/>
      <c r="H73" s="195"/>
      <c r="I73" s="195"/>
      <c r="J73" s="195"/>
    </row>
    <row r="74" spans="5:10" ht="12.75">
      <c r="E74" s="194"/>
      <c r="F74" s="244"/>
      <c r="G74" s="195"/>
      <c r="H74" s="195"/>
      <c r="I74" s="195"/>
      <c r="J74" s="195"/>
    </row>
    <row r="75" spans="5:10" ht="12.75">
      <c r="E75" s="194"/>
      <c r="F75" s="244"/>
      <c r="G75" s="195"/>
      <c r="H75" s="195"/>
      <c r="I75" s="195"/>
      <c r="J75" s="195"/>
    </row>
    <row r="76" spans="5:10" ht="12.75">
      <c r="E76" s="194"/>
      <c r="F76" s="244"/>
      <c r="G76" s="195"/>
      <c r="H76" s="195"/>
      <c r="I76" s="195"/>
      <c r="J76" s="195"/>
    </row>
    <row r="77" spans="5:10" ht="12.75">
      <c r="E77" s="194"/>
      <c r="F77" s="244"/>
      <c r="G77" s="195"/>
      <c r="H77" s="195"/>
      <c r="I77" s="195"/>
      <c r="J77" s="195"/>
    </row>
    <row r="78" spans="5:10" ht="12.75">
      <c r="E78" s="194"/>
      <c r="F78" s="244"/>
      <c r="G78" s="195"/>
      <c r="H78" s="195"/>
      <c r="I78" s="195"/>
      <c r="J78" s="195"/>
    </row>
    <row r="79" spans="5:10" ht="12.75">
      <c r="E79" s="194"/>
      <c r="F79" s="244"/>
      <c r="G79" s="195"/>
      <c r="H79" s="195"/>
      <c r="I79" s="195"/>
      <c r="J79" s="195"/>
    </row>
    <row r="80" spans="5:10" ht="12.75">
      <c r="E80" s="194"/>
      <c r="F80" s="244"/>
      <c r="G80" s="195"/>
      <c r="H80" s="195"/>
      <c r="I80" s="195"/>
      <c r="J80" s="195"/>
    </row>
    <row r="81" spans="5:10" ht="12.75">
      <c r="E81" s="194"/>
      <c r="F81" s="244"/>
      <c r="G81" s="195"/>
      <c r="H81" s="195"/>
      <c r="I81" s="195"/>
      <c r="J81" s="195"/>
    </row>
    <row r="82" spans="5:10" ht="12.75">
      <c r="E82" s="194"/>
      <c r="F82" s="244"/>
      <c r="G82" s="195"/>
      <c r="H82" s="195"/>
      <c r="I82" s="195"/>
      <c r="J82" s="195"/>
    </row>
    <row r="83" spans="5:10" ht="12.75">
      <c r="E83" s="194"/>
      <c r="F83" s="244"/>
      <c r="G83" s="195"/>
      <c r="H83" s="195"/>
      <c r="I83" s="195"/>
      <c r="J83" s="195"/>
    </row>
    <row r="84" spans="5:10" ht="12.75">
      <c r="E84" s="194"/>
      <c r="F84" s="244"/>
      <c r="G84" s="195"/>
      <c r="H84" s="195"/>
      <c r="I84" s="195"/>
      <c r="J84" s="195"/>
    </row>
    <row r="85" spans="5:10" ht="12.75">
      <c r="E85" s="194"/>
      <c r="F85" s="244"/>
      <c r="G85" s="195"/>
      <c r="H85" s="195"/>
      <c r="I85" s="195"/>
      <c r="J85" s="195"/>
    </row>
    <row r="86" spans="5:10" ht="12.75">
      <c r="E86" s="194"/>
      <c r="F86" s="244"/>
      <c r="G86" s="195"/>
      <c r="H86" s="195"/>
      <c r="I86" s="195"/>
      <c r="J86" s="195"/>
    </row>
    <row r="87" spans="5:10" ht="12.75">
      <c r="E87" s="194"/>
      <c r="F87" s="244"/>
      <c r="G87" s="195"/>
      <c r="H87" s="195"/>
      <c r="I87" s="195"/>
      <c r="J87" s="195"/>
    </row>
    <row r="88" spans="5:10" ht="12.75">
      <c r="E88" s="194"/>
      <c r="F88" s="244"/>
      <c r="G88" s="195"/>
      <c r="H88" s="195"/>
      <c r="I88" s="195"/>
      <c r="J88" s="195"/>
    </row>
    <row r="89" spans="5:10" ht="12.75">
      <c r="E89" s="194"/>
      <c r="F89" s="244"/>
      <c r="G89" s="195"/>
      <c r="H89" s="195"/>
      <c r="I89" s="195"/>
      <c r="J89" s="195"/>
    </row>
    <row r="90" spans="5:10" ht="12.75">
      <c r="E90" s="194"/>
      <c r="F90" s="244"/>
      <c r="G90" s="195"/>
      <c r="H90" s="195"/>
      <c r="I90" s="195"/>
      <c r="J90" s="195"/>
    </row>
    <row r="91" spans="5:10" ht="12.75">
      <c r="E91" s="194"/>
      <c r="F91" s="244"/>
      <c r="G91" s="195"/>
      <c r="H91" s="195"/>
      <c r="I91" s="195"/>
      <c r="J91" s="195"/>
    </row>
    <row r="92" spans="5:10" ht="12.75">
      <c r="E92" s="194"/>
      <c r="F92" s="244"/>
      <c r="G92" s="195"/>
      <c r="H92" s="195"/>
      <c r="I92" s="195"/>
      <c r="J92" s="195"/>
    </row>
    <row r="93" spans="5:10" ht="12.75">
      <c r="E93" s="194"/>
      <c r="F93" s="244"/>
      <c r="G93" s="195"/>
      <c r="H93" s="195"/>
      <c r="I93" s="195"/>
      <c r="J93" s="195"/>
    </row>
    <row r="94" spans="5:10" ht="12.75">
      <c r="E94" s="194"/>
      <c r="F94" s="244"/>
      <c r="G94" s="195"/>
      <c r="H94" s="195"/>
      <c r="I94" s="195"/>
      <c r="J94" s="195"/>
    </row>
    <row r="95" spans="5:10" ht="12.75">
      <c r="E95" s="194"/>
      <c r="F95" s="244"/>
      <c r="G95" s="195"/>
      <c r="H95" s="195"/>
      <c r="I95" s="195"/>
      <c r="J95" s="195"/>
    </row>
    <row r="96" spans="5:10" ht="12.75">
      <c r="E96" s="194"/>
      <c r="F96" s="244"/>
      <c r="G96" s="195"/>
      <c r="H96" s="195"/>
      <c r="I96" s="195"/>
      <c r="J96" s="195"/>
    </row>
    <row r="97" spans="5:10" ht="12.75">
      <c r="E97" s="194"/>
      <c r="F97" s="244"/>
      <c r="G97" s="195"/>
      <c r="H97" s="195"/>
      <c r="I97" s="195"/>
      <c r="J97" s="195"/>
    </row>
    <row r="98" spans="5:10" ht="12.75">
      <c r="E98" s="194"/>
      <c r="F98" s="244"/>
      <c r="G98" s="195"/>
      <c r="H98" s="195"/>
      <c r="I98" s="195"/>
      <c r="J98" s="195"/>
    </row>
    <row r="99" spans="5:10" ht="12.75">
      <c r="E99" s="194"/>
      <c r="F99" s="244"/>
      <c r="G99" s="195"/>
      <c r="H99" s="195"/>
      <c r="I99" s="195"/>
      <c r="J99" s="195"/>
    </row>
    <row r="100" spans="5:10" ht="12.75">
      <c r="E100" s="194"/>
      <c r="F100" s="244"/>
      <c r="G100" s="195"/>
      <c r="H100" s="195"/>
      <c r="I100" s="195"/>
      <c r="J100" s="195"/>
    </row>
    <row r="101" spans="5:10" ht="12.75">
      <c r="E101" s="194"/>
      <c r="F101" s="244"/>
      <c r="G101" s="195"/>
      <c r="H101" s="195"/>
      <c r="I101" s="195"/>
      <c r="J101" s="195"/>
    </row>
    <row r="102" spans="5:10" ht="12.75">
      <c r="E102" s="194"/>
      <c r="F102" s="244"/>
      <c r="G102" s="195"/>
      <c r="H102" s="195"/>
      <c r="I102" s="195"/>
      <c r="J102" s="195"/>
    </row>
    <row r="103" spans="5:10" ht="12.75">
      <c r="E103" s="194"/>
      <c r="F103" s="244"/>
      <c r="G103" s="195"/>
      <c r="H103" s="195"/>
      <c r="I103" s="195"/>
      <c r="J103" s="195"/>
    </row>
    <row r="104" spans="5:10" ht="12.75">
      <c r="E104" s="194"/>
      <c r="F104" s="244"/>
      <c r="G104" s="195"/>
      <c r="H104" s="195"/>
      <c r="I104" s="195"/>
      <c r="J104" s="195"/>
    </row>
    <row r="105" spans="5:10" ht="12.75">
      <c r="E105" s="194"/>
      <c r="F105" s="244"/>
      <c r="G105" s="195"/>
      <c r="H105" s="195"/>
      <c r="I105" s="195"/>
      <c r="J105" s="195"/>
    </row>
    <row r="106" spans="5:10" ht="12.75">
      <c r="E106" s="194"/>
      <c r="F106" s="244"/>
      <c r="G106" s="195"/>
      <c r="H106" s="195"/>
      <c r="I106" s="195"/>
      <c r="J106" s="195"/>
    </row>
    <row r="107" spans="5:10" ht="12.75">
      <c r="E107" s="194"/>
      <c r="F107" s="244"/>
      <c r="G107" s="195"/>
      <c r="H107" s="195"/>
      <c r="I107" s="195"/>
      <c r="J107" s="195"/>
    </row>
    <row r="108" spans="5:10" ht="12.75">
      <c r="E108" s="194"/>
      <c r="F108" s="244"/>
      <c r="G108" s="195"/>
      <c r="H108" s="195"/>
      <c r="I108" s="195"/>
      <c r="J108" s="195"/>
    </row>
    <row r="109" spans="5:10" ht="12.75">
      <c r="E109" s="194"/>
      <c r="F109" s="244"/>
      <c r="G109" s="195"/>
      <c r="H109" s="195"/>
      <c r="I109" s="195"/>
      <c r="J109" s="195"/>
    </row>
    <row r="110" spans="5:10" ht="12.75">
      <c r="E110" s="194"/>
      <c r="F110" s="244"/>
      <c r="G110" s="195"/>
      <c r="H110" s="195"/>
      <c r="I110" s="195"/>
      <c r="J110" s="195"/>
    </row>
    <row r="111" spans="5:10" ht="12.75">
      <c r="E111" s="194"/>
      <c r="F111" s="244"/>
      <c r="G111" s="195"/>
      <c r="H111" s="195"/>
      <c r="I111" s="195"/>
      <c r="J111" s="195"/>
    </row>
    <row r="112" spans="5:10" ht="12.75">
      <c r="E112" s="194"/>
      <c r="F112" s="244"/>
      <c r="G112" s="195"/>
      <c r="H112" s="195"/>
      <c r="I112" s="195"/>
      <c r="J112" s="195"/>
    </row>
    <row r="113" spans="5:10" ht="12.75">
      <c r="E113" s="194"/>
      <c r="F113" s="244"/>
      <c r="G113" s="195"/>
      <c r="H113" s="195"/>
      <c r="I113" s="195"/>
      <c r="J113" s="195"/>
    </row>
    <row r="114" spans="5:10" ht="12.75">
      <c r="E114" s="194"/>
      <c r="F114" s="244"/>
      <c r="G114" s="195"/>
      <c r="H114" s="195"/>
      <c r="I114" s="195"/>
      <c r="J114" s="195"/>
    </row>
    <row r="115" spans="5:10" ht="12.75">
      <c r="E115" s="194"/>
      <c r="F115" s="244"/>
      <c r="G115" s="195"/>
      <c r="H115" s="195"/>
      <c r="I115" s="195"/>
      <c r="J115" s="195"/>
    </row>
    <row r="116" spans="5:10" ht="12.75">
      <c r="E116" s="194"/>
      <c r="F116" s="244"/>
      <c r="G116" s="195"/>
      <c r="H116" s="195"/>
      <c r="I116" s="195"/>
      <c r="J116" s="195"/>
    </row>
    <row r="117" spans="5:10" ht="12.75">
      <c r="E117" s="194"/>
      <c r="F117" s="244"/>
      <c r="G117" s="195"/>
      <c r="H117" s="195"/>
      <c r="I117" s="195"/>
      <c r="J117" s="195"/>
    </row>
    <row r="118" spans="5:10" ht="12.75">
      <c r="E118" s="194"/>
      <c r="F118" s="244"/>
      <c r="G118" s="195"/>
      <c r="H118" s="195"/>
      <c r="I118" s="195"/>
      <c r="J118" s="195"/>
    </row>
    <row r="119" spans="5:10" ht="12.75">
      <c r="E119" s="194"/>
      <c r="F119" s="244"/>
      <c r="G119" s="195"/>
      <c r="H119" s="195"/>
      <c r="I119" s="195"/>
      <c r="J119" s="195"/>
    </row>
    <row r="120" spans="5:10" ht="12.75">
      <c r="E120" s="194"/>
      <c r="F120" s="244"/>
      <c r="G120" s="195"/>
      <c r="H120" s="195"/>
      <c r="I120" s="195"/>
      <c r="J120" s="195"/>
    </row>
    <row r="121" spans="5:10" ht="12.75">
      <c r="E121" s="194"/>
      <c r="F121" s="244"/>
      <c r="G121" s="195"/>
      <c r="H121" s="195"/>
      <c r="I121" s="195"/>
      <c r="J121" s="195"/>
    </row>
    <row r="122" spans="5:10" ht="12.75">
      <c r="E122" s="194"/>
      <c r="F122" s="244"/>
      <c r="G122" s="195"/>
      <c r="H122" s="195"/>
      <c r="I122" s="195"/>
      <c r="J122" s="195"/>
    </row>
    <row r="123" spans="5:10" ht="12.75">
      <c r="E123" s="194"/>
      <c r="F123" s="244"/>
      <c r="G123" s="195"/>
      <c r="H123" s="195"/>
      <c r="I123" s="195"/>
      <c r="J123" s="195"/>
    </row>
    <row r="124" spans="5:10" ht="12.75">
      <c r="E124" s="195"/>
      <c r="F124" s="244"/>
      <c r="G124" s="195"/>
      <c r="H124" s="195"/>
      <c r="I124" s="195"/>
      <c r="J124" s="195"/>
    </row>
    <row r="125" spans="5:10" ht="12.75">
      <c r="E125" s="195"/>
      <c r="F125" s="244"/>
      <c r="G125" s="195"/>
      <c r="H125" s="195"/>
      <c r="I125" s="195"/>
      <c r="J125" s="195"/>
    </row>
    <row r="126" spans="5:10" ht="12.75">
      <c r="E126" s="195"/>
      <c r="F126" s="244"/>
      <c r="G126" s="195"/>
      <c r="H126" s="195"/>
      <c r="I126" s="195"/>
      <c r="J126" s="195"/>
    </row>
    <row r="127" spans="5:10" ht="12.75">
      <c r="E127" s="195"/>
      <c r="F127" s="244"/>
      <c r="G127" s="195"/>
      <c r="H127" s="195"/>
      <c r="I127" s="195"/>
      <c r="J127" s="195"/>
    </row>
    <row r="128" spans="5:10" ht="12.75">
      <c r="E128" s="195"/>
      <c r="F128" s="244"/>
      <c r="G128" s="195"/>
      <c r="H128" s="195"/>
      <c r="I128" s="195"/>
      <c r="J128" s="195"/>
    </row>
    <row r="129" spans="5:10" ht="12.75">
      <c r="E129" s="195"/>
      <c r="F129" s="244"/>
      <c r="G129" s="195"/>
      <c r="H129" s="195"/>
      <c r="I129" s="195"/>
      <c r="J129" s="195"/>
    </row>
    <row r="130" spans="5:10" ht="12.75">
      <c r="E130" s="195"/>
      <c r="F130" s="244"/>
      <c r="G130" s="195"/>
      <c r="H130" s="195"/>
      <c r="I130" s="195"/>
      <c r="J130" s="195"/>
    </row>
    <row r="131" spans="1:10" ht="15">
      <c r="A131" s="191"/>
      <c r="B131" s="4"/>
      <c r="C131" s="192"/>
      <c r="D131" s="193"/>
      <c r="E131" s="194"/>
      <c r="F131" s="244"/>
      <c r="G131" s="195"/>
      <c r="H131" s="195"/>
      <c r="I131" s="195"/>
      <c r="J131" s="195"/>
    </row>
    <row r="132" spans="1:10" ht="15">
      <c r="A132" s="191"/>
      <c r="B132" s="4"/>
      <c r="C132" s="192"/>
      <c r="D132" s="197"/>
      <c r="E132" s="239"/>
      <c r="F132" s="244"/>
      <c r="G132" s="195"/>
      <c r="H132" s="195"/>
      <c r="I132" s="195"/>
      <c r="J132" s="195"/>
    </row>
    <row r="133" spans="1:10" ht="13.5">
      <c r="A133" s="191"/>
      <c r="B133" s="4"/>
      <c r="C133" s="191"/>
      <c r="D133" s="191"/>
      <c r="E133" s="190"/>
      <c r="F133" s="229"/>
      <c r="G133" s="195"/>
      <c r="H133" s="195"/>
      <c r="I133" s="195"/>
      <c r="J133" s="195"/>
    </row>
    <row r="134" spans="1:10" ht="15">
      <c r="A134" s="237"/>
      <c r="B134" s="260"/>
      <c r="C134" s="237"/>
      <c r="D134" s="237"/>
      <c r="E134" s="190"/>
      <c r="F134" s="229"/>
      <c r="G134" s="195"/>
      <c r="H134" s="195"/>
      <c r="I134" s="195"/>
      <c r="J134" s="195"/>
    </row>
    <row r="135" spans="1:10" ht="13.5">
      <c r="A135" s="201"/>
      <c r="B135" s="4"/>
      <c r="C135" s="4"/>
      <c r="D135" s="201"/>
      <c r="E135" s="226"/>
      <c r="F135" s="244"/>
      <c r="G135" s="195"/>
      <c r="H135" s="195"/>
      <c r="I135" s="195"/>
      <c r="J135" s="195"/>
    </row>
    <row r="136" spans="1:10" ht="16.5">
      <c r="A136" s="208"/>
      <c r="B136" s="4"/>
      <c r="C136" s="203"/>
      <c r="D136" s="204"/>
      <c r="E136" s="194"/>
      <c r="F136" s="244"/>
      <c r="G136" s="195"/>
      <c r="H136" s="195"/>
      <c r="I136" s="195"/>
      <c r="J136" s="195"/>
    </row>
    <row r="137" spans="1:10" ht="15.75">
      <c r="A137" s="208"/>
      <c r="B137" s="251"/>
      <c r="C137" s="258"/>
      <c r="D137" s="259"/>
      <c r="E137" s="194"/>
      <c r="F137" s="244"/>
      <c r="G137" s="195"/>
      <c r="H137" s="195"/>
      <c r="I137" s="195"/>
      <c r="J137" s="195"/>
    </row>
    <row r="138" spans="1:10" ht="15.75">
      <c r="A138" s="208"/>
      <c r="B138" s="251"/>
      <c r="C138" s="258"/>
      <c r="D138" s="259"/>
      <c r="E138" s="194"/>
      <c r="F138" s="244"/>
      <c r="G138" s="195"/>
      <c r="H138" s="195"/>
      <c r="I138" s="195"/>
      <c r="J138" s="195"/>
    </row>
    <row r="139" spans="1:10" ht="15.75">
      <c r="A139" s="4"/>
      <c r="B139" s="251"/>
      <c r="C139" s="258"/>
      <c r="D139" s="259"/>
      <c r="E139" s="194"/>
      <c r="F139" s="244"/>
      <c r="G139" s="195"/>
      <c r="H139" s="195"/>
      <c r="I139" s="195"/>
      <c r="J139" s="195"/>
    </row>
    <row r="140" spans="1:10" ht="15.75">
      <c r="A140" s="208"/>
      <c r="B140" s="251"/>
      <c r="C140" s="258"/>
      <c r="D140" s="259"/>
      <c r="E140" s="194"/>
      <c r="F140" s="244"/>
      <c r="G140" s="195"/>
      <c r="H140" s="195"/>
      <c r="I140" s="195"/>
      <c r="J140" s="195"/>
    </row>
    <row r="141" spans="1:10" ht="16.5">
      <c r="A141" s="205"/>
      <c r="B141" s="251"/>
      <c r="C141" s="258"/>
      <c r="D141" s="259"/>
      <c r="E141" s="194"/>
      <c r="F141" s="244"/>
      <c r="G141" s="195"/>
      <c r="H141" s="195"/>
      <c r="I141" s="195"/>
      <c r="J141" s="195"/>
    </row>
    <row r="142" spans="1:10" ht="15.75">
      <c r="A142" s="208"/>
      <c r="B142" s="251"/>
      <c r="C142" s="258"/>
      <c r="D142" s="259"/>
      <c r="E142" s="194"/>
      <c r="F142" s="244"/>
      <c r="G142" s="195"/>
      <c r="H142" s="195"/>
      <c r="I142" s="195"/>
      <c r="J142" s="195"/>
    </row>
    <row r="143" spans="1:10" ht="15.75">
      <c r="A143" s="208"/>
      <c r="B143" s="251"/>
      <c r="C143" s="258"/>
      <c r="D143" s="259"/>
      <c r="E143" s="194"/>
      <c r="F143" s="244"/>
      <c r="G143" s="195"/>
      <c r="H143" s="195"/>
      <c r="I143" s="195"/>
      <c r="J143" s="195"/>
    </row>
    <row r="144" spans="1:10" ht="16.5">
      <c r="A144" s="248"/>
      <c r="B144" s="251"/>
      <c r="C144" s="258"/>
      <c r="D144" s="259"/>
      <c r="E144" s="194"/>
      <c r="F144" s="244"/>
      <c r="G144" s="195"/>
      <c r="H144" s="195"/>
      <c r="I144" s="195"/>
      <c r="J144" s="195"/>
    </row>
    <row r="145" spans="1:10" ht="15.75">
      <c r="A145" s="4"/>
      <c r="B145" s="251"/>
      <c r="C145" s="258"/>
      <c r="D145" s="259"/>
      <c r="E145" s="194"/>
      <c r="F145" s="244"/>
      <c r="G145" s="195"/>
      <c r="H145" s="195"/>
      <c r="I145" s="195"/>
      <c r="J145" s="195"/>
    </row>
    <row r="146" spans="1:10" ht="16.5">
      <c r="A146" s="205"/>
      <c r="B146" s="251"/>
      <c r="C146" s="258"/>
      <c r="D146" s="259"/>
      <c r="E146" s="194"/>
      <c r="F146" s="244"/>
      <c r="G146" s="195"/>
      <c r="H146" s="195"/>
      <c r="I146" s="195"/>
      <c r="J146" s="195"/>
    </row>
    <row r="147" spans="1:10" ht="16.5">
      <c r="A147" s="205"/>
      <c r="B147" s="251"/>
      <c r="C147" s="261"/>
      <c r="D147" s="243"/>
      <c r="E147" s="194"/>
      <c r="F147" s="244"/>
      <c r="G147" s="195"/>
      <c r="H147" s="195"/>
      <c r="I147" s="195"/>
      <c r="J147" s="195"/>
    </row>
    <row r="148" spans="1:10" ht="16.5">
      <c r="A148" s="205"/>
      <c r="B148" s="251"/>
      <c r="C148" s="258"/>
      <c r="D148" s="259"/>
      <c r="E148" s="194"/>
      <c r="F148" s="244"/>
      <c r="G148" s="195"/>
      <c r="H148" s="195"/>
      <c r="I148" s="195"/>
      <c r="J148" s="195"/>
    </row>
    <row r="149" spans="1:10" ht="15.75">
      <c r="A149" s="4"/>
      <c r="B149" s="251"/>
      <c r="C149" s="258"/>
      <c r="D149" s="259"/>
      <c r="E149" s="194"/>
      <c r="F149" s="244"/>
      <c r="G149" s="195"/>
      <c r="H149" s="195"/>
      <c r="I149" s="195"/>
      <c r="J149" s="195"/>
    </row>
    <row r="150" spans="1:10" ht="15.75">
      <c r="A150" s="253"/>
      <c r="B150" s="251"/>
      <c r="C150" s="258"/>
      <c r="D150" s="259"/>
      <c r="E150" s="194"/>
      <c r="F150" s="244"/>
      <c r="G150" s="195"/>
      <c r="H150" s="195"/>
      <c r="I150" s="195"/>
      <c r="J150" s="195"/>
    </row>
    <row r="151" spans="1:10" ht="15.75">
      <c r="A151" s="254"/>
      <c r="B151" s="251"/>
      <c r="C151" s="258"/>
      <c r="D151" s="259"/>
      <c r="E151" s="194"/>
      <c r="F151" s="244"/>
      <c r="G151" s="195"/>
      <c r="H151" s="195"/>
      <c r="I151" s="195"/>
      <c r="J151" s="195"/>
    </row>
    <row r="152" spans="1:10" ht="16.5">
      <c r="A152" s="256"/>
      <c r="B152" s="251"/>
      <c r="C152" s="258"/>
      <c r="D152" s="259"/>
      <c r="E152" s="194"/>
      <c r="F152" s="244"/>
      <c r="G152" s="195"/>
      <c r="H152" s="195"/>
      <c r="I152" s="195"/>
      <c r="J152" s="195"/>
    </row>
    <row r="153" spans="1:10" ht="16.5">
      <c r="A153" s="205"/>
      <c r="B153" s="251"/>
      <c r="C153" s="258"/>
      <c r="D153" s="259"/>
      <c r="E153" s="194"/>
      <c r="F153" s="244"/>
      <c r="G153" s="195"/>
      <c r="H153" s="195"/>
      <c r="I153" s="195"/>
      <c r="J153" s="195"/>
    </row>
    <row r="154" spans="1:10" ht="15.75">
      <c r="A154" s="254"/>
      <c r="B154" s="251"/>
      <c r="C154" s="258"/>
      <c r="D154" s="259"/>
      <c r="E154" s="194"/>
      <c r="F154" s="244"/>
      <c r="G154" s="195"/>
      <c r="H154" s="195"/>
      <c r="I154" s="195"/>
      <c r="J154" s="195"/>
    </row>
    <row r="155" spans="1:10" ht="15.75">
      <c r="A155" s="254"/>
      <c r="B155" s="251"/>
      <c r="C155" s="258"/>
      <c r="D155" s="259"/>
      <c r="E155" s="194"/>
      <c r="F155" s="244"/>
      <c r="G155" s="195"/>
      <c r="H155" s="195"/>
      <c r="I155" s="195"/>
      <c r="J155" s="195"/>
    </row>
    <row r="156" spans="1:10" ht="15.75">
      <c r="A156" s="254"/>
      <c r="B156" s="251"/>
      <c r="C156" s="258"/>
      <c r="D156" s="259"/>
      <c r="E156" s="194"/>
      <c r="F156" s="244"/>
      <c r="G156" s="195"/>
      <c r="H156" s="195"/>
      <c r="I156" s="195"/>
      <c r="J156" s="195"/>
    </row>
    <row r="157" spans="1:10" ht="15.75">
      <c r="A157" s="254"/>
      <c r="B157" s="251"/>
      <c r="C157" s="258"/>
      <c r="D157" s="259"/>
      <c r="E157" s="194"/>
      <c r="F157" s="244"/>
      <c r="G157" s="195"/>
      <c r="H157" s="195"/>
      <c r="I157" s="195"/>
      <c r="J157" s="195"/>
    </row>
    <row r="158" spans="1:10" ht="15.75">
      <c r="A158" s="254"/>
      <c r="B158" s="246"/>
      <c r="C158" s="242"/>
      <c r="D158" s="252"/>
      <c r="E158" s="194"/>
      <c r="F158" s="244"/>
      <c r="G158" s="195"/>
      <c r="H158" s="195"/>
      <c r="I158" s="195"/>
      <c r="J158" s="195"/>
    </row>
    <row r="159" spans="1:10" ht="15.75">
      <c r="A159" s="254"/>
      <c r="B159" s="246"/>
      <c r="C159" s="255"/>
      <c r="D159" s="243"/>
      <c r="E159" s="194"/>
      <c r="F159" s="244"/>
      <c r="G159" s="195"/>
      <c r="H159" s="195"/>
      <c r="I159" s="195"/>
      <c r="J159" s="195"/>
    </row>
    <row r="160" spans="1:10" ht="15.75">
      <c r="A160" s="4"/>
      <c r="B160" s="251"/>
      <c r="C160" s="261"/>
      <c r="D160" s="243"/>
      <c r="E160" s="194"/>
      <c r="F160" s="244"/>
      <c r="G160" s="195"/>
      <c r="H160" s="195"/>
      <c r="I160" s="195"/>
      <c r="J160" s="195"/>
    </row>
    <row r="161" spans="1:10" ht="15.75">
      <c r="A161" s="254"/>
      <c r="B161" s="251"/>
      <c r="C161" s="261"/>
      <c r="D161" s="243"/>
      <c r="E161" s="194"/>
      <c r="F161" s="244"/>
      <c r="G161" s="195"/>
      <c r="H161" s="195"/>
      <c r="I161" s="195"/>
      <c r="J161" s="195"/>
    </row>
    <row r="162" spans="1:10" ht="15.75">
      <c r="A162" s="196"/>
      <c r="B162" s="251"/>
      <c r="C162" s="261"/>
      <c r="D162" s="243"/>
      <c r="E162" s="194"/>
      <c r="F162" s="244"/>
      <c r="G162" s="195"/>
      <c r="H162" s="195"/>
      <c r="I162" s="195"/>
      <c r="J162" s="195"/>
    </row>
    <row r="163" spans="1:10" ht="15.75">
      <c r="A163" s="196"/>
      <c r="B163" s="251"/>
      <c r="C163" s="261"/>
      <c r="D163" s="243"/>
      <c r="E163" s="194"/>
      <c r="F163" s="244"/>
      <c r="G163" s="195"/>
      <c r="H163" s="195"/>
      <c r="I163" s="195"/>
      <c r="J163" s="195"/>
    </row>
    <row r="164" spans="1:10" ht="16.5">
      <c r="A164" s="256"/>
      <c r="B164" s="251"/>
      <c r="C164" s="261"/>
      <c r="D164" s="243"/>
      <c r="E164" s="194"/>
      <c r="F164" s="244"/>
      <c r="G164" s="195"/>
      <c r="H164" s="195"/>
      <c r="I164" s="195"/>
      <c r="J164" s="195"/>
    </row>
    <row r="165" spans="1:10" ht="15.75">
      <c r="A165" s="196"/>
      <c r="B165" s="251"/>
      <c r="C165" s="261"/>
      <c r="D165" s="243"/>
      <c r="E165" s="194"/>
      <c r="F165" s="244"/>
      <c r="G165" s="195"/>
      <c r="H165" s="195"/>
      <c r="I165" s="195"/>
      <c r="J165" s="195"/>
    </row>
    <row r="166" spans="1:10" ht="15.75">
      <c r="A166" s="196"/>
      <c r="B166" s="251"/>
      <c r="C166" s="261"/>
      <c r="D166" s="243"/>
      <c r="E166" s="194"/>
      <c r="F166" s="244"/>
      <c r="G166" s="195"/>
      <c r="H166" s="195"/>
      <c r="I166" s="195"/>
      <c r="J166" s="195"/>
    </row>
    <row r="167" spans="1:10" ht="15.75">
      <c r="A167" s="196"/>
      <c r="B167" s="251"/>
      <c r="C167" s="261"/>
      <c r="D167" s="243"/>
      <c r="E167" s="194"/>
      <c r="F167" s="244"/>
      <c r="G167" s="195"/>
      <c r="H167" s="195"/>
      <c r="I167" s="195"/>
      <c r="J167" s="195"/>
    </row>
    <row r="168" spans="1:10" ht="15.75">
      <c r="A168" s="196"/>
      <c r="B168" s="251"/>
      <c r="C168" s="261"/>
      <c r="D168" s="243"/>
      <c r="E168" s="194"/>
      <c r="F168" s="244"/>
      <c r="G168" s="195"/>
      <c r="H168" s="195"/>
      <c r="I168" s="195"/>
      <c r="J168" s="195"/>
    </row>
    <row r="169" spans="1:10" ht="15.75">
      <c r="A169" s="196"/>
      <c r="B169" s="251"/>
      <c r="C169" s="261"/>
      <c r="D169" s="243"/>
      <c r="E169" s="194"/>
      <c r="F169" s="244"/>
      <c r="G169" s="195"/>
      <c r="H169" s="195"/>
      <c r="I169" s="195"/>
      <c r="J169" s="195"/>
    </row>
    <row r="170" spans="1:10" ht="15.75">
      <c r="A170" s="4"/>
      <c r="B170" s="246"/>
      <c r="C170" s="249"/>
      <c r="D170" s="257"/>
      <c r="E170" s="194"/>
      <c r="F170" s="244"/>
      <c r="G170" s="195"/>
      <c r="H170" s="195"/>
      <c r="I170" s="195"/>
      <c r="J170" s="195"/>
    </row>
    <row r="171" spans="1:10" ht="16.5">
      <c r="A171" s="192"/>
      <c r="B171" s="251"/>
      <c r="C171" s="258"/>
      <c r="D171" s="259"/>
      <c r="E171" s="194"/>
      <c r="F171" s="244"/>
      <c r="G171" s="195"/>
      <c r="H171" s="195"/>
      <c r="I171" s="195"/>
      <c r="J171" s="195"/>
    </row>
    <row r="172" spans="1:10" ht="16.5">
      <c r="A172" s="192"/>
      <c r="B172" s="251"/>
      <c r="C172" s="258"/>
      <c r="D172" s="259"/>
      <c r="E172" s="194"/>
      <c r="F172" s="244"/>
      <c r="G172" s="195"/>
      <c r="H172" s="195"/>
      <c r="I172" s="195"/>
      <c r="J172" s="195"/>
    </row>
    <row r="173" spans="1:10" ht="15.75">
      <c r="A173" s="4"/>
      <c r="B173" s="246"/>
      <c r="C173" s="249"/>
      <c r="D173" s="257"/>
      <c r="E173" s="194"/>
      <c r="F173" s="244"/>
      <c r="G173" s="195"/>
      <c r="H173" s="195"/>
      <c r="I173" s="195"/>
      <c r="J173" s="195"/>
    </row>
    <row r="174" spans="1:10" ht="15.75">
      <c r="A174" s="4"/>
      <c r="B174" s="251"/>
      <c r="C174" s="258"/>
      <c r="D174" s="259"/>
      <c r="E174" s="194"/>
      <c r="F174" s="244"/>
      <c r="G174" s="195"/>
      <c r="H174" s="195"/>
      <c r="I174" s="195"/>
      <c r="J174" s="195"/>
    </row>
    <row r="175" spans="1:10" ht="15.75">
      <c r="A175" s="4"/>
      <c r="B175" s="251"/>
      <c r="C175" s="258"/>
      <c r="D175" s="259"/>
      <c r="E175" s="194"/>
      <c r="F175" s="244"/>
      <c r="G175" s="195"/>
      <c r="H175" s="195"/>
      <c r="I175" s="195"/>
      <c r="J175" s="195"/>
    </row>
    <row r="176" spans="1:10" ht="16.5">
      <c r="A176" s="192"/>
      <c r="B176" s="251"/>
      <c r="C176" s="258"/>
      <c r="D176" s="259"/>
      <c r="E176" s="194"/>
      <c r="F176" s="244"/>
      <c r="G176" s="195"/>
      <c r="H176" s="195"/>
      <c r="I176" s="195"/>
      <c r="J176" s="195"/>
    </row>
    <row r="177" spans="1:10" ht="15.75">
      <c r="A177" s="4"/>
      <c r="B177" s="251"/>
      <c r="C177" s="258"/>
      <c r="D177" s="259"/>
      <c r="E177" s="194"/>
      <c r="F177" s="244"/>
      <c r="G177" s="195"/>
      <c r="H177" s="195"/>
      <c r="I177" s="195"/>
      <c r="J177" s="195"/>
    </row>
    <row r="178" spans="1:10" ht="15.75">
      <c r="A178" s="4"/>
      <c r="B178" s="251"/>
      <c r="C178" s="258"/>
      <c r="D178" s="259"/>
      <c r="E178" s="194"/>
      <c r="F178" s="244"/>
      <c r="G178" s="195"/>
      <c r="H178" s="195"/>
      <c r="I178" s="195"/>
      <c r="J178" s="195"/>
    </row>
    <row r="179" spans="1:10" ht="12.75">
      <c r="A179" s="4"/>
      <c r="B179" s="4"/>
      <c r="C179" s="4"/>
      <c r="D179" s="4"/>
      <c r="E179" s="194"/>
      <c r="F179" s="244"/>
      <c r="G179" s="195"/>
      <c r="H179" s="195"/>
      <c r="I179" s="195"/>
      <c r="J179" s="195"/>
    </row>
    <row r="180" spans="1:10" ht="12.75">
      <c r="A180" s="4"/>
      <c r="B180" s="4"/>
      <c r="C180" s="4"/>
      <c r="D180" s="4"/>
      <c r="E180" s="194"/>
      <c r="F180" s="244"/>
      <c r="G180" s="195"/>
      <c r="H180" s="195"/>
      <c r="I180" s="195"/>
      <c r="J180" s="195"/>
    </row>
    <row r="181" spans="1:10" ht="12.75">
      <c r="A181" s="4"/>
      <c r="B181" s="4"/>
      <c r="C181" s="4"/>
      <c r="D181" s="4"/>
      <c r="E181" s="194"/>
      <c r="F181" s="244"/>
      <c r="G181" s="195"/>
      <c r="H181" s="195"/>
      <c r="I181" s="195"/>
      <c r="J181" s="195"/>
    </row>
    <row r="182" spans="1:10" ht="12.75">
      <c r="A182" s="4"/>
      <c r="B182" s="4"/>
      <c r="C182" s="4"/>
      <c r="D182" s="4"/>
      <c r="E182" s="194"/>
      <c r="F182" s="244"/>
      <c r="G182" s="195"/>
      <c r="H182" s="195"/>
      <c r="I182" s="195"/>
      <c r="J182" s="195"/>
    </row>
    <row r="183" spans="1:10" ht="12.75">
      <c r="A183" s="4"/>
      <c r="B183" s="4"/>
      <c r="C183" s="4"/>
      <c r="D183" s="4"/>
      <c r="E183" s="194"/>
      <c r="F183" s="244"/>
      <c r="G183" s="195"/>
      <c r="H183" s="195"/>
      <c r="I183" s="195"/>
      <c r="J183" s="195"/>
    </row>
    <row r="184" spans="1:10" ht="12.75">
      <c r="A184" s="4"/>
      <c r="B184" s="4"/>
      <c r="C184" s="4"/>
      <c r="D184" s="4"/>
      <c r="E184" s="194"/>
      <c r="F184" s="244"/>
      <c r="G184" s="195"/>
      <c r="H184" s="195"/>
      <c r="I184" s="195"/>
      <c r="J184" s="195"/>
    </row>
    <row r="185" spans="1:10" ht="12.75">
      <c r="A185" s="4"/>
      <c r="B185" s="4"/>
      <c r="C185" s="4"/>
      <c r="D185" s="4"/>
      <c r="E185" s="194"/>
      <c r="F185" s="244"/>
      <c r="G185" s="195"/>
      <c r="H185" s="195"/>
      <c r="I185" s="195"/>
      <c r="J185" s="195"/>
    </row>
    <row r="186" spans="1:10" ht="12.75">
      <c r="A186" s="4"/>
      <c r="B186" s="4"/>
      <c r="C186" s="4"/>
      <c r="D186" s="4"/>
      <c r="E186" s="194"/>
      <c r="F186" s="244"/>
      <c r="G186" s="195"/>
      <c r="H186" s="195"/>
      <c r="I186" s="195"/>
      <c r="J186" s="195"/>
    </row>
    <row r="187" spans="1:10" ht="12.75">
      <c r="A187" s="4"/>
      <c r="B187" s="4"/>
      <c r="C187" s="4"/>
      <c r="D187" s="4"/>
      <c r="E187" s="194"/>
      <c r="F187" s="244"/>
      <c r="G187" s="195"/>
      <c r="H187" s="195"/>
      <c r="I187" s="195"/>
      <c r="J187" s="195"/>
    </row>
    <row r="188" spans="1:10" ht="12.75">
      <c r="A188" s="4"/>
      <c r="B188" s="4"/>
      <c r="C188" s="4"/>
      <c r="D188" s="4"/>
      <c r="E188" s="194"/>
      <c r="F188" s="244"/>
      <c r="G188" s="195"/>
      <c r="H188" s="195"/>
      <c r="I188" s="195"/>
      <c r="J188" s="195"/>
    </row>
    <row r="189" spans="1:10" ht="12.75">
      <c r="A189" s="4"/>
      <c r="B189" s="4"/>
      <c r="C189" s="4"/>
      <c r="D189" s="4"/>
      <c r="E189" s="194"/>
      <c r="F189" s="244"/>
      <c r="G189" s="195"/>
      <c r="H189" s="195"/>
      <c r="I189" s="195"/>
      <c r="J189" s="195"/>
    </row>
    <row r="190" spans="1:10" ht="12.75">
      <c r="A190" s="4"/>
      <c r="B190" s="4"/>
      <c r="C190" s="4"/>
      <c r="D190" s="4"/>
      <c r="E190" s="194"/>
      <c r="F190" s="244"/>
      <c r="G190" s="195"/>
      <c r="H190" s="195"/>
      <c r="I190" s="195"/>
      <c r="J190" s="195"/>
    </row>
    <row r="191" spans="1:10" ht="12.75">
      <c r="A191" s="4"/>
      <c r="B191" s="4"/>
      <c r="C191" s="4"/>
      <c r="D191" s="4"/>
      <c r="E191" s="194"/>
      <c r="F191" s="244"/>
      <c r="G191" s="195"/>
      <c r="H191" s="195"/>
      <c r="I191" s="195"/>
      <c r="J191" s="195"/>
    </row>
    <row r="192" spans="1:10" ht="12.75">
      <c r="A192" s="4"/>
      <c r="B192" s="4"/>
      <c r="C192" s="4"/>
      <c r="D192" s="4"/>
      <c r="E192" s="194"/>
      <c r="F192" s="244"/>
      <c r="G192" s="195"/>
      <c r="H192" s="195"/>
      <c r="I192" s="195"/>
      <c r="J192" s="195"/>
    </row>
    <row r="193" spans="1:10" ht="12.75">
      <c r="A193" s="4"/>
      <c r="B193" s="4"/>
      <c r="C193" s="4"/>
      <c r="D193" s="4"/>
      <c r="E193" s="194"/>
      <c r="F193" s="244"/>
      <c r="G193" s="195"/>
      <c r="H193" s="195"/>
      <c r="I193" s="195"/>
      <c r="J193" s="195"/>
    </row>
    <row r="194" spans="1:10" ht="15">
      <c r="A194" s="191"/>
      <c r="B194" s="4"/>
      <c r="C194" s="192"/>
      <c r="D194" s="193"/>
      <c r="E194" s="194"/>
      <c r="F194" s="244"/>
      <c r="G194" s="195"/>
      <c r="H194" s="195"/>
      <c r="I194" s="195"/>
      <c r="J194" s="195"/>
    </row>
    <row r="195" spans="1:10" ht="15">
      <c r="A195" s="191"/>
      <c r="B195" s="4"/>
      <c r="C195" s="192"/>
      <c r="D195" s="197"/>
      <c r="E195" s="194"/>
      <c r="F195" s="244"/>
      <c r="G195" s="195"/>
      <c r="H195" s="195"/>
      <c r="I195" s="195"/>
      <c r="J195" s="195"/>
    </row>
    <row r="196" spans="1:10" ht="13.5">
      <c r="A196" s="191"/>
      <c r="B196" s="4"/>
      <c r="C196" s="191"/>
      <c r="D196" s="191"/>
      <c r="E196" s="194"/>
      <c r="F196" s="244"/>
      <c r="G196" s="195"/>
      <c r="H196" s="195"/>
      <c r="I196" s="195"/>
      <c r="J196" s="195"/>
    </row>
    <row r="197" spans="1:10" ht="15">
      <c r="A197" s="237"/>
      <c r="B197" s="4"/>
      <c r="C197" s="237"/>
      <c r="D197" s="4"/>
      <c r="E197" s="194"/>
      <c r="F197" s="244"/>
      <c r="G197" s="195"/>
      <c r="H197" s="195"/>
      <c r="I197" s="195"/>
      <c r="J197" s="195"/>
    </row>
    <row r="198" spans="1:10" ht="15">
      <c r="A198" s="4"/>
      <c r="B198" s="260"/>
      <c r="C198" s="238"/>
      <c r="D198" s="237"/>
      <c r="E198" s="194"/>
      <c r="F198" s="244"/>
      <c r="G198" s="195"/>
      <c r="H198" s="195"/>
      <c r="I198" s="195"/>
      <c r="J198" s="195"/>
    </row>
    <row r="199" spans="1:10" ht="13.5">
      <c r="A199" s="201"/>
      <c r="B199" s="4"/>
      <c r="C199" s="4"/>
      <c r="D199" s="201"/>
      <c r="E199" s="194"/>
      <c r="F199" s="244"/>
      <c r="G199" s="195"/>
      <c r="H199" s="195"/>
      <c r="I199" s="195"/>
      <c r="J199" s="195"/>
    </row>
    <row r="200" spans="1:10" ht="15.75">
      <c r="A200" s="4"/>
      <c r="B200" s="251"/>
      <c r="C200" s="242"/>
      <c r="D200" s="243"/>
      <c r="E200" s="194"/>
      <c r="F200" s="244"/>
      <c r="G200" s="195"/>
      <c r="H200" s="195"/>
      <c r="I200" s="195"/>
      <c r="J200" s="195"/>
    </row>
    <row r="201" spans="1:10" ht="16.5">
      <c r="A201" s="205"/>
      <c r="B201" s="251"/>
      <c r="C201" s="242"/>
      <c r="D201" s="243"/>
      <c r="E201" s="194"/>
      <c r="F201" s="244"/>
      <c r="G201" s="195"/>
      <c r="H201" s="195"/>
      <c r="I201" s="195"/>
      <c r="J201" s="195"/>
    </row>
    <row r="202" spans="1:10" ht="15.75">
      <c r="A202" s="208"/>
      <c r="B202" s="251"/>
      <c r="C202" s="242"/>
      <c r="D202" s="243"/>
      <c r="E202" s="194"/>
      <c r="F202" s="244"/>
      <c r="G202" s="195"/>
      <c r="H202" s="195"/>
      <c r="I202" s="195"/>
      <c r="J202" s="195"/>
    </row>
    <row r="203" spans="1:10" ht="15.75">
      <c r="A203" s="208"/>
      <c r="B203" s="251"/>
      <c r="C203" s="242"/>
      <c r="D203" s="243"/>
      <c r="E203" s="194"/>
      <c r="F203" s="244"/>
      <c r="G203" s="195"/>
      <c r="H203" s="195"/>
      <c r="I203" s="195"/>
      <c r="J203" s="195"/>
    </row>
    <row r="204" spans="1:10" ht="15.75">
      <c r="A204" s="208"/>
      <c r="B204" s="251"/>
      <c r="C204" s="242"/>
      <c r="D204" s="243"/>
      <c r="E204" s="194"/>
      <c r="F204" s="244"/>
      <c r="G204" s="195"/>
      <c r="H204" s="195"/>
      <c r="I204" s="195"/>
      <c r="J204" s="195"/>
    </row>
    <row r="205" spans="1:10" ht="16.5">
      <c r="A205" s="202"/>
      <c r="B205" s="251"/>
      <c r="C205" s="242"/>
      <c r="D205" s="243"/>
      <c r="E205" s="194"/>
      <c r="F205" s="244"/>
      <c r="G205" s="195"/>
      <c r="H205" s="195"/>
      <c r="I205" s="195"/>
      <c r="J205" s="195"/>
    </row>
    <row r="206" spans="1:10" ht="15.75">
      <c r="A206" s="208"/>
      <c r="B206" s="251"/>
      <c r="C206" s="242"/>
      <c r="D206" s="243"/>
      <c r="E206" s="194"/>
      <c r="F206" s="244"/>
      <c r="G206" s="195"/>
      <c r="H206" s="195"/>
      <c r="I206" s="195"/>
      <c r="J206" s="195"/>
    </row>
    <row r="207" spans="1:10" ht="15.75">
      <c r="A207" s="208"/>
      <c r="B207" s="251"/>
      <c r="C207" s="242"/>
      <c r="D207" s="243"/>
      <c r="E207" s="194"/>
      <c r="F207" s="244"/>
      <c r="G207" s="195"/>
      <c r="H207" s="195"/>
      <c r="I207" s="195"/>
      <c r="J207" s="195"/>
    </row>
    <row r="208" spans="1:10" ht="15.75">
      <c r="A208" s="208"/>
      <c r="B208" s="251"/>
      <c r="C208" s="242"/>
      <c r="D208" s="243"/>
      <c r="E208" s="194"/>
      <c r="F208" s="244"/>
      <c r="G208" s="195"/>
      <c r="H208" s="195"/>
      <c r="I208" s="195"/>
      <c r="J208" s="195"/>
    </row>
    <row r="209" spans="1:10" ht="15.75">
      <c r="A209" s="208"/>
      <c r="B209" s="251"/>
      <c r="C209" s="242"/>
      <c r="D209" s="243"/>
      <c r="E209" s="194"/>
      <c r="F209" s="244"/>
      <c r="G209" s="195"/>
      <c r="H209" s="195"/>
      <c r="I209" s="195"/>
      <c r="J209" s="195"/>
    </row>
    <row r="210" spans="1:10" ht="15.75">
      <c r="A210" s="208"/>
      <c r="B210" s="246"/>
      <c r="C210" s="242"/>
      <c r="D210" s="247"/>
      <c r="E210" s="194"/>
      <c r="F210" s="244"/>
      <c r="G210" s="195"/>
      <c r="H210" s="195"/>
      <c r="I210" s="195"/>
      <c r="J210" s="195"/>
    </row>
    <row r="211" spans="1:10" ht="15.75">
      <c r="A211" s="4"/>
      <c r="B211" s="246"/>
      <c r="C211" s="242"/>
      <c r="D211" s="247"/>
      <c r="E211" s="194"/>
      <c r="F211" s="244"/>
      <c r="G211" s="195"/>
      <c r="H211" s="195"/>
      <c r="I211" s="195"/>
      <c r="J211" s="195"/>
    </row>
    <row r="212" spans="1:10" ht="16.5">
      <c r="A212" s="205"/>
      <c r="B212" s="246"/>
      <c r="C212" s="242"/>
      <c r="D212" s="247"/>
      <c r="E212" s="194"/>
      <c r="F212" s="244"/>
      <c r="G212" s="195"/>
      <c r="H212" s="195"/>
      <c r="I212" s="195"/>
      <c r="J212" s="195"/>
    </row>
    <row r="213" spans="1:10" ht="15.75">
      <c r="A213" s="4"/>
      <c r="B213" s="251"/>
      <c r="C213" s="258"/>
      <c r="D213" s="243"/>
      <c r="E213" s="194"/>
      <c r="F213" s="244"/>
      <c r="G213" s="195"/>
      <c r="H213" s="195"/>
      <c r="I213" s="195"/>
      <c r="J213" s="195"/>
    </row>
    <row r="214" spans="1:10" ht="15.75">
      <c r="A214" s="4"/>
      <c r="B214" s="251"/>
      <c r="C214" s="258"/>
      <c r="D214" s="243"/>
      <c r="E214" s="194"/>
      <c r="F214" s="244"/>
      <c r="G214" s="195"/>
      <c r="H214" s="195"/>
      <c r="I214" s="195"/>
      <c r="J214" s="195"/>
    </row>
    <row r="215" spans="1:10" ht="16.5">
      <c r="A215" s="248"/>
      <c r="B215" s="251"/>
      <c r="C215" s="258"/>
      <c r="D215" s="243"/>
      <c r="E215" s="194"/>
      <c r="F215" s="244"/>
      <c r="G215" s="195"/>
      <c r="H215" s="195"/>
      <c r="I215" s="195"/>
      <c r="J215" s="195"/>
    </row>
    <row r="216" spans="1:10" ht="16.5">
      <c r="A216" s="205"/>
      <c r="B216" s="251"/>
      <c r="C216" s="258"/>
      <c r="D216" s="243"/>
      <c r="E216" s="194"/>
      <c r="F216" s="244"/>
      <c r="G216" s="195"/>
      <c r="H216" s="195"/>
      <c r="I216" s="195"/>
      <c r="J216" s="195"/>
    </row>
    <row r="217" spans="1:10" ht="16.5">
      <c r="A217" s="202"/>
      <c r="B217" s="251"/>
      <c r="C217" s="258"/>
      <c r="D217" s="243"/>
      <c r="E217" s="194"/>
      <c r="F217" s="244"/>
      <c r="G217" s="195"/>
      <c r="H217" s="195"/>
      <c r="I217" s="195"/>
      <c r="J217" s="195"/>
    </row>
    <row r="218" spans="1:10" ht="16.5">
      <c r="A218" s="202"/>
      <c r="B218" s="251"/>
      <c r="C218" s="258"/>
      <c r="D218" s="243"/>
      <c r="E218" s="194"/>
      <c r="F218" s="244"/>
      <c r="G218" s="195"/>
      <c r="H218" s="195"/>
      <c r="I218" s="195"/>
      <c r="J218" s="195"/>
    </row>
    <row r="219" spans="1:10" ht="16.5">
      <c r="A219" s="205"/>
      <c r="B219" s="251"/>
      <c r="C219" s="258"/>
      <c r="D219" s="243"/>
      <c r="E219" s="194"/>
      <c r="F219" s="244"/>
      <c r="G219" s="195"/>
      <c r="H219" s="195"/>
      <c r="I219" s="195"/>
      <c r="J219" s="195"/>
    </row>
    <row r="220" spans="1:10" ht="16.5">
      <c r="A220" s="205"/>
      <c r="B220" s="251"/>
      <c r="C220" s="258"/>
      <c r="D220" s="243"/>
      <c r="E220" s="194"/>
      <c r="F220" s="244"/>
      <c r="G220" s="195"/>
      <c r="H220" s="195"/>
      <c r="I220" s="195"/>
      <c r="J220" s="195"/>
    </row>
    <row r="221" spans="1:10" ht="16.5">
      <c r="A221" s="205"/>
      <c r="B221" s="251"/>
      <c r="C221" s="258"/>
      <c r="D221" s="243"/>
      <c r="E221" s="194"/>
      <c r="F221" s="244"/>
      <c r="G221" s="195"/>
      <c r="H221" s="195"/>
      <c r="I221" s="195"/>
      <c r="J221" s="195"/>
    </row>
    <row r="222" spans="1:10" ht="15.75">
      <c r="A222" s="4"/>
      <c r="B222" s="251"/>
      <c r="C222" s="258"/>
      <c r="D222" s="243"/>
      <c r="E222" s="194"/>
      <c r="F222" s="244"/>
      <c r="G222" s="195"/>
      <c r="H222" s="195"/>
      <c r="I222" s="195"/>
      <c r="J222" s="195"/>
    </row>
    <row r="223" spans="1:10" ht="16.5">
      <c r="A223" s="205"/>
      <c r="B223" s="246"/>
      <c r="C223" s="242"/>
      <c r="D223" s="247"/>
      <c r="E223" s="194"/>
      <c r="F223" s="244"/>
      <c r="G223" s="195"/>
      <c r="H223" s="195"/>
      <c r="I223" s="195"/>
      <c r="J223" s="195"/>
    </row>
    <row r="224" spans="1:5" ht="16.5">
      <c r="A224" s="205"/>
      <c r="B224" s="246"/>
      <c r="C224" s="242"/>
      <c r="D224" s="247"/>
      <c r="E224" s="194"/>
    </row>
    <row r="225" spans="1:4" ht="16.5">
      <c r="A225" s="205"/>
      <c r="B225" s="246"/>
      <c r="C225" s="242"/>
      <c r="D225" s="247"/>
    </row>
    <row r="226" spans="1:4" ht="16.5">
      <c r="A226" s="205"/>
      <c r="B226" s="251"/>
      <c r="C226" s="258"/>
      <c r="D226" s="243"/>
    </row>
    <row r="227" spans="1:4" ht="16.5">
      <c r="A227" s="205"/>
      <c r="B227" s="251"/>
      <c r="C227" s="258"/>
      <c r="D227" s="243"/>
    </row>
    <row r="228" spans="1:4" ht="16.5">
      <c r="A228" s="205"/>
      <c r="B228" s="251"/>
      <c r="C228" s="258"/>
      <c r="D228" s="243"/>
    </row>
    <row r="229" spans="1:4" ht="16.5">
      <c r="A229" s="205"/>
      <c r="B229" s="251"/>
      <c r="C229" s="258"/>
      <c r="D229" s="243"/>
    </row>
    <row r="230" spans="1:4" ht="16.5">
      <c r="A230" s="205"/>
      <c r="B230" s="251"/>
      <c r="C230" s="258"/>
      <c r="D230" s="243"/>
    </row>
    <row r="231" spans="1:4" ht="16.5">
      <c r="A231" s="202"/>
      <c r="B231" s="251"/>
      <c r="C231" s="258"/>
      <c r="D231" s="243"/>
    </row>
    <row r="232" spans="1:4" ht="16.5">
      <c r="A232" s="205"/>
      <c r="B232" s="251"/>
      <c r="C232" s="258"/>
      <c r="D232" s="243"/>
    </row>
    <row r="233" spans="1:4" ht="15.75">
      <c r="A233" s="4"/>
      <c r="B233" s="251"/>
      <c r="C233" s="258"/>
      <c r="D233" s="243"/>
    </row>
    <row r="234" spans="1:4" ht="15.75">
      <c r="A234" s="253"/>
      <c r="B234" s="251"/>
      <c r="C234" s="258"/>
      <c r="D234" s="243"/>
    </row>
    <row r="235" spans="1:4" ht="15.75">
      <c r="A235" s="254"/>
      <c r="B235" s="251"/>
      <c r="C235" s="258"/>
      <c r="D235" s="243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4"/>
      <c r="C240" s="203"/>
      <c r="D240" s="204"/>
    </row>
    <row r="241" spans="1:4" ht="16.5">
      <c r="A241" s="4"/>
      <c r="B241" s="196"/>
      <c r="C241" s="203"/>
      <c r="D241" s="204"/>
    </row>
    <row r="242" spans="1:4" ht="16.5">
      <c r="A242" s="4"/>
      <c r="B242" s="196"/>
      <c r="C242" s="203"/>
      <c r="D242" s="204"/>
    </row>
    <row r="243" spans="1:4" ht="16.5">
      <c r="A243" s="4"/>
      <c r="B243" s="256"/>
      <c r="C243" s="203"/>
      <c r="D243" s="204"/>
    </row>
    <row r="244" spans="1:4" ht="16.5">
      <c r="A244" s="4"/>
      <c r="B244" s="196"/>
      <c r="C244" s="203"/>
      <c r="D244" s="204"/>
    </row>
    <row r="245" spans="1:4" ht="16.5">
      <c r="A245" s="4"/>
      <c r="B245" s="196"/>
      <c r="C245" s="203"/>
      <c r="D245" s="204"/>
    </row>
    <row r="246" spans="1:4" ht="16.5">
      <c r="A246" s="4"/>
      <c r="B246" s="196"/>
      <c r="C246" s="203"/>
      <c r="D246" s="204"/>
    </row>
    <row r="247" spans="1:4" ht="16.5">
      <c r="A247" s="4"/>
      <c r="B247" s="196"/>
      <c r="C247" s="203"/>
      <c r="D247" s="204"/>
    </row>
    <row r="248" spans="1:4" ht="16.5">
      <c r="A248" s="4"/>
      <c r="B248" s="196"/>
      <c r="C248" s="203"/>
      <c r="D248" s="20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r:id="rId1"/>
  <headerFooter alignWithMargins="0">
    <oddHeader>&amp;C&amp;"Book Antiqua,Regular"&amp;12-7-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Barbados Statistical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phutchinson</dc:creator>
  <cp:keywords/>
  <dc:description/>
  <cp:lastModifiedBy>Jamar Bellamy</cp:lastModifiedBy>
  <cp:lastPrinted>2007-10-30T16:53:12Z</cp:lastPrinted>
  <dcterms:created xsi:type="dcterms:W3CDTF">2006-09-19T18:57:35Z</dcterms:created>
  <dcterms:modified xsi:type="dcterms:W3CDTF">2021-04-13T15:17:19Z</dcterms:modified>
  <cp:category/>
  <cp:version/>
  <cp:contentType/>
  <cp:contentStatus/>
</cp:coreProperties>
</file>