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tatserver.gov.bb\Desktop\rparris\Desktop\Business Surveys\RPI 2021\"/>
    </mc:Choice>
  </mc:AlternateContent>
  <bookViews>
    <workbookView xWindow="0" yWindow="0" windowWidth="20460" windowHeight="4755"/>
  </bookViews>
  <sheets>
    <sheet name="Inflation" sheetId="4" r:id="rId1"/>
  </sheets>
  <externalReferences>
    <externalReference r:id="rId2"/>
  </externalReferences>
  <definedNames>
    <definedName name="_xlnm.Print_Area" localSheetId="0">Inflation!$A$1:$L$46</definedName>
    <definedName name="Print_Area_MI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" i="4" l="1"/>
  <c r="F25" i="4"/>
  <c r="L16" i="4"/>
  <c r="G16" i="4"/>
  <c r="M16" i="4" s="1"/>
  <c r="F16" i="4"/>
  <c r="E16" i="4"/>
  <c r="D16" i="4"/>
  <c r="E35" i="4" s="1"/>
  <c r="C16" i="4"/>
  <c r="B16" i="4"/>
  <c r="K15" i="4"/>
  <c r="I15" i="4"/>
  <c r="G15" i="4"/>
  <c r="M15" i="4" s="1"/>
  <c r="F15" i="4"/>
  <c r="E15" i="4"/>
  <c r="D15" i="4"/>
  <c r="C15" i="4"/>
  <c r="B15" i="4"/>
  <c r="J14" i="4"/>
  <c r="G14" i="4"/>
  <c r="M14" i="4" s="1"/>
  <c r="F14" i="4"/>
  <c r="L14" i="4" s="1"/>
  <c r="E14" i="4"/>
  <c r="D14" i="4"/>
  <c r="E33" i="4" s="1"/>
  <c r="C14" i="4"/>
  <c r="I14" i="4" s="1"/>
  <c r="B14" i="4"/>
  <c r="M13" i="4"/>
  <c r="I13" i="4"/>
  <c r="G13" i="4"/>
  <c r="F13" i="4"/>
  <c r="L13" i="4" s="1"/>
  <c r="E13" i="4"/>
  <c r="D13" i="4"/>
  <c r="J13" i="4" s="1"/>
  <c r="C13" i="4"/>
  <c r="B13" i="4"/>
  <c r="L12" i="4"/>
  <c r="G12" i="4"/>
  <c r="M12" i="4" s="1"/>
  <c r="F12" i="4"/>
  <c r="E12" i="4"/>
  <c r="D12" i="4"/>
  <c r="C12" i="4"/>
  <c r="B12" i="4"/>
  <c r="K11" i="4"/>
  <c r="G11" i="4"/>
  <c r="F11" i="4"/>
  <c r="L11" i="4" s="1"/>
  <c r="E11" i="4"/>
  <c r="F30" i="4" s="1"/>
  <c r="D11" i="4"/>
  <c r="J11" i="4" s="1"/>
  <c r="C11" i="4"/>
  <c r="B11" i="4"/>
  <c r="C29" i="4" s="1"/>
  <c r="I29" i="4" s="1"/>
  <c r="L10" i="4"/>
  <c r="K10" i="4"/>
  <c r="H10" i="4"/>
  <c r="G10" i="4"/>
  <c r="F10" i="4"/>
  <c r="E10" i="4"/>
  <c r="D10" i="4"/>
  <c r="C10" i="4"/>
  <c r="B10" i="4"/>
  <c r="M9" i="4"/>
  <c r="L9" i="4"/>
  <c r="I9" i="4"/>
  <c r="H9" i="4"/>
  <c r="N9" i="4" s="1"/>
  <c r="G9" i="4"/>
  <c r="H28" i="4" s="1"/>
  <c r="F9" i="4"/>
  <c r="E9" i="4"/>
  <c r="D9" i="4"/>
  <c r="C9" i="4"/>
  <c r="B9" i="4"/>
  <c r="K8" i="4"/>
  <c r="H8" i="4"/>
  <c r="F8" i="4"/>
  <c r="E8" i="4"/>
  <c r="D8" i="4"/>
  <c r="C8" i="4"/>
  <c r="J8" i="4" s="1"/>
  <c r="B8" i="4"/>
  <c r="L7" i="4"/>
  <c r="K7" i="4"/>
  <c r="H7" i="4"/>
  <c r="N7" i="4" s="1"/>
  <c r="G7" i="4"/>
  <c r="M7" i="4" s="1"/>
  <c r="F7" i="4"/>
  <c r="E7" i="4"/>
  <c r="D7" i="4"/>
  <c r="E26" i="4" s="1"/>
  <c r="C7" i="4"/>
  <c r="B7" i="4"/>
  <c r="K6" i="4"/>
  <c r="G6" i="4"/>
  <c r="H25" i="4" s="1"/>
  <c r="F6" i="4"/>
  <c r="E6" i="4"/>
  <c r="D6" i="4"/>
  <c r="C6" i="4"/>
  <c r="J6" i="4" s="1"/>
  <c r="B6" i="4"/>
  <c r="L5" i="4"/>
  <c r="K5" i="4"/>
  <c r="H5" i="4"/>
  <c r="N5" i="4" s="1"/>
  <c r="G5" i="4"/>
  <c r="G31" i="4" s="1"/>
  <c r="F5" i="4"/>
  <c r="E5" i="4"/>
  <c r="D5" i="4"/>
  <c r="D36" i="4" s="1"/>
  <c r="C5" i="4"/>
  <c r="C33" i="4" s="1"/>
  <c r="I33" i="4" s="1"/>
  <c r="B5" i="4"/>
  <c r="K26" i="4" l="1"/>
  <c r="E27" i="4"/>
  <c r="K27" i="4" s="1"/>
  <c r="J9" i="4"/>
  <c r="E28" i="4"/>
  <c r="K28" i="4" s="1"/>
  <c r="D32" i="4"/>
  <c r="J32" i="4" s="1"/>
  <c r="E25" i="4"/>
  <c r="K9" i="4"/>
  <c r="I10" i="4"/>
  <c r="D29" i="4"/>
  <c r="J29" i="4" s="1"/>
  <c r="H29" i="4"/>
  <c r="M10" i="4"/>
  <c r="D31" i="4"/>
  <c r="I12" i="4"/>
  <c r="F35" i="4"/>
  <c r="L35" i="4" s="1"/>
  <c r="D17" i="4"/>
  <c r="D27" i="4"/>
  <c r="C30" i="4"/>
  <c r="I30" i="4" s="1"/>
  <c r="B17" i="4"/>
  <c r="C31" i="4" s="1"/>
  <c r="I31" i="4" s="1"/>
  <c r="F17" i="4"/>
  <c r="F27" i="4"/>
  <c r="C28" i="4"/>
  <c r="I28" i="4" s="1"/>
  <c r="J10" i="4"/>
  <c r="N10" i="4"/>
  <c r="D30" i="4"/>
  <c r="M11" i="4"/>
  <c r="E31" i="4"/>
  <c r="K31" i="4" s="1"/>
  <c r="K13" i="4"/>
  <c r="F33" i="4"/>
  <c r="L33" i="4" s="1"/>
  <c r="E36" i="4"/>
  <c r="K36" i="4" s="1"/>
  <c r="E34" i="4"/>
  <c r="K14" i="4"/>
  <c r="C34" i="4"/>
  <c r="I34" i="4" s="1"/>
  <c r="L15" i="4"/>
  <c r="G34" i="4"/>
  <c r="H27" i="4"/>
  <c r="G30" i="4"/>
  <c r="M30" i="4" s="1"/>
  <c r="G33" i="4"/>
  <c r="M33" i="4" s="1"/>
  <c r="C17" i="4"/>
  <c r="C36" i="4"/>
  <c r="I36" i="4" s="1"/>
  <c r="I5" i="4"/>
  <c r="C35" i="4"/>
  <c r="I35" i="4" s="1"/>
  <c r="G17" i="4"/>
  <c r="M17" i="4" s="1"/>
  <c r="G36" i="4"/>
  <c r="M36" i="4" s="1"/>
  <c r="M5" i="4"/>
  <c r="G35" i="4"/>
  <c r="M35" i="4" s="1"/>
  <c r="C25" i="4"/>
  <c r="I25" i="4" s="1"/>
  <c r="L6" i="4"/>
  <c r="F34" i="4"/>
  <c r="L34" i="4" s="1"/>
  <c r="G25" i="4"/>
  <c r="M25" i="4" s="1"/>
  <c r="D26" i="4"/>
  <c r="I7" i="4"/>
  <c r="C27" i="4"/>
  <c r="I27" i="4" s="1"/>
  <c r="C26" i="4"/>
  <c r="I26" i="4" s="1"/>
  <c r="G27" i="4"/>
  <c r="L8" i="4"/>
  <c r="G26" i="4"/>
  <c r="M26" i="4" s="1"/>
  <c r="F29" i="4"/>
  <c r="L29" i="4" s="1"/>
  <c r="F31" i="4"/>
  <c r="C32" i="4"/>
  <c r="I32" i="4" s="1"/>
  <c r="D34" i="4"/>
  <c r="J34" i="4" s="1"/>
  <c r="D35" i="4"/>
  <c r="J35" i="4" s="1"/>
  <c r="I16" i="4"/>
  <c r="F26" i="4"/>
  <c r="L26" i="4" s="1"/>
  <c r="G29" i="4"/>
  <c r="M29" i="4" s="1"/>
  <c r="E32" i="4"/>
  <c r="H30" i="4"/>
  <c r="F32" i="4"/>
  <c r="L32" i="4" s="1"/>
  <c r="D33" i="4"/>
  <c r="J33" i="4" s="1"/>
  <c r="F36" i="4"/>
  <c r="I6" i="4"/>
  <c r="M6" i="4"/>
  <c r="I8" i="4"/>
  <c r="I11" i="4"/>
  <c r="J12" i="4"/>
  <c r="J16" i="4"/>
  <c r="D25" i="4"/>
  <c r="J25" i="4" s="1"/>
  <c r="F28" i="4"/>
  <c r="L28" i="4" s="1"/>
  <c r="E29" i="4"/>
  <c r="E30" i="4"/>
  <c r="K30" i="4" s="1"/>
  <c r="G32" i="4"/>
  <c r="M32" i="4" s="1"/>
  <c r="E17" i="4"/>
  <c r="K17" i="4" s="1"/>
  <c r="J5" i="4"/>
  <c r="J7" i="4"/>
  <c r="K12" i="4"/>
  <c r="J15" i="4"/>
  <c r="K16" i="4"/>
  <c r="I17" i="4" l="1"/>
  <c r="K33" i="4"/>
  <c r="K25" i="4"/>
  <c r="J30" i="4"/>
  <c r="L27" i="4"/>
  <c r="J27" i="4"/>
  <c r="J28" i="4"/>
  <c r="L30" i="4"/>
  <c r="K29" i="4"/>
  <c r="N30" i="4"/>
  <c r="L31" i="4"/>
  <c r="M27" i="4"/>
  <c r="J26" i="4"/>
  <c r="N27" i="4"/>
  <c r="L17" i="4"/>
  <c r="J17" i="4"/>
  <c r="J31" i="4"/>
  <c r="L25" i="4"/>
  <c r="N25" i="4"/>
  <c r="N29" i="4"/>
  <c r="L36" i="4"/>
  <c r="K32" i="4"/>
  <c r="J36" i="4"/>
  <c r="M34" i="4"/>
  <c r="K34" i="4"/>
  <c r="K35" i="4"/>
  <c r="M31" i="4"/>
</calcChain>
</file>

<file path=xl/sharedStrings.xml><?xml version="1.0" encoding="utf-8"?>
<sst xmlns="http://schemas.openxmlformats.org/spreadsheetml/2006/main" count="44" uniqueCount="23">
  <si>
    <t>Table 7a.  Point to Point Percentage Change in the All Items Index</t>
  </si>
  <si>
    <t>Month</t>
  </si>
  <si>
    <t>All Items index</t>
  </si>
  <si>
    <t>Percentage Change</t>
  </si>
  <si>
    <t xml:space="preserve"> January</t>
  </si>
  <si>
    <t xml:space="preserve"> February</t>
  </si>
  <si>
    <t>NA</t>
  </si>
  <si>
    <t xml:space="preserve"> March</t>
  </si>
  <si>
    <t xml:space="preserve"> April</t>
  </si>
  <si>
    <t xml:space="preserve"> May</t>
  </si>
  <si>
    <t xml:space="preserve"> June</t>
  </si>
  <si>
    <t xml:space="preserve"> July</t>
  </si>
  <si>
    <t xml:space="preserve"> August</t>
  </si>
  <si>
    <t xml:space="preserve"> September</t>
  </si>
  <si>
    <t xml:space="preserve"> October</t>
  </si>
  <si>
    <t xml:space="preserve"> November</t>
  </si>
  <si>
    <t xml:space="preserve"> December</t>
  </si>
  <si>
    <t>Annual Averages</t>
  </si>
  <si>
    <t>Table 7b.  Averages for the Twelve Month Period</t>
  </si>
  <si>
    <t>Average All Items Index</t>
  </si>
  <si>
    <t>Inflation</t>
  </si>
  <si>
    <t xml:space="preserve"> June </t>
  </si>
  <si>
    <t xml:space="preserve"> Source: Barbados Statistical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</si>
</sst>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0"/>
      <name val="Arial"/>
    </font>
    <font>
      <b/>
      <u/>
      <sz val="17"/>
      <name val="Calibri"/>
      <family val="2"/>
      <scheme val="minor"/>
    </font>
    <font>
      <sz val="17"/>
      <name val="Calibri"/>
      <family val="2"/>
      <scheme val="minor"/>
    </font>
    <font>
      <b/>
      <sz val="17"/>
      <name val="Calibri"/>
      <family val="2"/>
      <scheme val="minor"/>
    </font>
    <font>
      <b/>
      <sz val="17"/>
      <color theme="1"/>
      <name val="Calibri"/>
      <family val="2"/>
      <scheme val="minor"/>
    </font>
    <font>
      <sz val="17"/>
      <color theme="1"/>
      <name val="Calibri"/>
      <family val="2"/>
      <scheme val="minor"/>
    </font>
    <font>
      <b/>
      <sz val="17"/>
      <color theme="0"/>
      <name val="Calibri"/>
      <family val="2"/>
      <scheme val="minor"/>
    </font>
    <font>
      <b/>
      <sz val="17"/>
      <color rgb="FFFF0000"/>
      <name val="Calibri"/>
      <family val="2"/>
      <scheme val="minor"/>
    </font>
    <font>
      <sz val="17"/>
      <color rgb="FFFF0000"/>
      <name val="Calibri"/>
      <family val="2"/>
      <scheme val="minor"/>
    </font>
    <font>
      <sz val="17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C96563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1" xfId="0" applyFont="1" applyFill="1" applyBorder="1" applyAlignment="1"/>
    <xf numFmtId="164" fontId="3" fillId="0" borderId="12" xfId="0" applyNumberFormat="1" applyFont="1" applyFill="1" applyBorder="1" applyAlignment="1">
      <alignment horizontal="center"/>
    </xf>
    <xf numFmtId="164" fontId="3" fillId="0" borderId="13" xfId="0" applyNumberFormat="1" applyFont="1" applyFill="1" applyBorder="1" applyAlignment="1">
      <alignment horizontal="center"/>
    </xf>
    <xf numFmtId="164" fontId="2" fillId="0" borderId="13" xfId="0" applyNumberFormat="1" applyFont="1" applyFill="1" applyBorder="1" applyAlignment="1">
      <alignment horizontal="center"/>
    </xf>
    <xf numFmtId="164" fontId="2" fillId="0" borderId="14" xfId="0" applyNumberFormat="1" applyFont="1" applyFill="1" applyBorder="1" applyAlignment="1">
      <alignment horizontal="center"/>
    </xf>
    <xf numFmtId="0" fontId="4" fillId="0" borderId="11" xfId="0" applyFont="1" applyFill="1" applyBorder="1" applyAlignment="1"/>
    <xf numFmtId="164" fontId="5" fillId="0" borderId="12" xfId="0" applyNumberFormat="1" applyFont="1" applyFill="1" applyBorder="1" applyAlignment="1">
      <alignment horizontal="center"/>
    </xf>
    <xf numFmtId="164" fontId="5" fillId="0" borderId="13" xfId="0" applyNumberFormat="1" applyFont="1" applyFill="1" applyBorder="1" applyAlignment="1">
      <alignment horizontal="center"/>
    </xf>
    <xf numFmtId="164" fontId="5" fillId="0" borderId="14" xfId="0" applyNumberFormat="1" applyFont="1" applyFill="1" applyBorder="1" applyAlignment="1">
      <alignment horizontal="center"/>
    </xf>
    <xf numFmtId="164" fontId="6" fillId="2" borderId="14" xfId="0" applyNumberFormat="1" applyFont="1" applyFill="1" applyBorder="1" applyAlignment="1">
      <alignment horizontal="left"/>
    </xf>
    <xf numFmtId="164" fontId="6" fillId="2" borderId="14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 vertical="center" wrapText="1"/>
    </xf>
    <xf numFmtId="164" fontId="6" fillId="3" borderId="15" xfId="0" applyNumberFormat="1" applyFont="1" applyFill="1" applyBorder="1" applyAlignment="1">
      <alignment horizontal="center" vertical="center" wrapText="1"/>
    </xf>
    <xf numFmtId="164" fontId="6" fillId="3" borderId="9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2" fillId="0" borderId="0" xfId="0" applyFont="1" applyBorder="1"/>
    <xf numFmtId="164" fontId="2" fillId="0" borderId="0" xfId="0" applyNumberFormat="1" applyFont="1" applyBorder="1"/>
    <xf numFmtId="0" fontId="1" fillId="0" borderId="16" xfId="0" applyFont="1" applyBorder="1" applyAlignment="1">
      <alignment horizontal="center" vertical="top" wrapText="1"/>
    </xf>
    <xf numFmtId="0" fontId="2" fillId="0" borderId="1" xfId="0" applyFont="1" applyFill="1" applyBorder="1" applyAlignment="1"/>
    <xf numFmtId="0" fontId="3" fillId="0" borderId="2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/>
    </xf>
    <xf numFmtId="1" fontId="3" fillId="0" borderId="17" xfId="0" applyNumberFormat="1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center"/>
    </xf>
    <xf numFmtId="1" fontId="3" fillId="0" borderId="16" xfId="0" applyNumberFormat="1" applyFont="1" applyFill="1" applyBorder="1" applyAlignment="1">
      <alignment horizontal="center"/>
    </xf>
    <xf numFmtId="1" fontId="3" fillId="0" borderId="18" xfId="0" applyNumberFormat="1" applyFont="1" applyFill="1" applyBorder="1" applyAlignment="1">
      <alignment horizontal="center"/>
    </xf>
    <xf numFmtId="0" fontId="4" fillId="0" borderId="19" xfId="0" applyFont="1" applyFill="1" applyBorder="1" applyAlignment="1"/>
    <xf numFmtId="164" fontId="6" fillId="0" borderId="20" xfId="0" applyNumberFormat="1" applyFont="1" applyFill="1" applyBorder="1" applyAlignment="1">
      <alignment horizontal="center"/>
    </xf>
    <xf numFmtId="164" fontId="6" fillId="0" borderId="21" xfId="0" applyNumberFormat="1" applyFont="1" applyFill="1" applyBorder="1" applyAlignment="1">
      <alignment horizontal="center"/>
    </xf>
    <xf numFmtId="164" fontId="2" fillId="0" borderId="22" xfId="0" applyNumberFormat="1" applyFont="1" applyFill="1" applyBorder="1" applyAlignment="1">
      <alignment horizontal="center"/>
    </xf>
    <xf numFmtId="164" fontId="2" fillId="0" borderId="0" xfId="0" applyNumberFormat="1" applyFont="1" applyFill="1" applyBorder="1" applyAlignment="1">
      <alignment horizontal="center"/>
    </xf>
    <xf numFmtId="164" fontId="8" fillId="0" borderId="22" xfId="0" applyNumberFormat="1" applyFont="1" applyFill="1" applyBorder="1" applyAlignment="1">
      <alignment horizontal="center"/>
    </xf>
    <xf numFmtId="164" fontId="8" fillId="0" borderId="13" xfId="0" applyNumberFormat="1" applyFont="1" applyFill="1" applyBorder="1" applyAlignment="1">
      <alignment horizontal="center"/>
    </xf>
    <xf numFmtId="164" fontId="9" fillId="0" borderId="14" xfId="0" applyNumberFormat="1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horizontal="center"/>
    </xf>
    <xf numFmtId="164" fontId="5" fillId="0" borderId="24" xfId="0" applyNumberFormat="1" applyFont="1" applyFill="1" applyBorder="1" applyAlignment="1">
      <alignment horizontal="center"/>
    </xf>
    <xf numFmtId="164" fontId="8" fillId="0" borderId="13" xfId="0" applyNumberFormat="1" applyFont="1" applyFill="1" applyBorder="1" applyAlignment="1">
      <alignment horizontal="center" wrapText="1"/>
    </xf>
    <xf numFmtId="164" fontId="7" fillId="2" borderId="14" xfId="0" applyNumberFormat="1" applyFont="1" applyFill="1" applyBorder="1" applyAlignment="1">
      <alignment horizontal="center"/>
    </xf>
    <xf numFmtId="164" fontId="2" fillId="0" borderId="0" xfId="0" applyNumberFormat="1" applyFont="1"/>
    <xf numFmtId="0" fontId="4" fillId="0" borderId="25" xfId="0" applyFont="1" applyFill="1" applyBorder="1" applyAlignment="1"/>
    <xf numFmtId="164" fontId="9" fillId="0" borderId="26" xfId="0" applyNumberFormat="1" applyFont="1" applyFill="1" applyBorder="1" applyAlignment="1">
      <alignment horizontal="center"/>
    </xf>
    <xf numFmtId="164" fontId="5" fillId="0" borderId="9" xfId="0" applyNumberFormat="1" applyFont="1" applyFill="1" applyBorder="1" applyAlignment="1">
      <alignment horizontal="center"/>
    </xf>
    <xf numFmtId="164" fontId="5" fillId="0" borderId="16" xfId="0" applyNumberFormat="1" applyFont="1" applyFill="1" applyBorder="1" applyAlignment="1">
      <alignment horizontal="center"/>
    </xf>
    <xf numFmtId="164" fontId="5" fillId="0" borderId="10" xfId="0" applyNumberFormat="1" applyFont="1" applyFill="1" applyBorder="1" applyAlignment="1">
      <alignment horizontal="center"/>
    </xf>
    <xf numFmtId="164" fontId="8" fillId="0" borderId="9" xfId="0" applyNumberFormat="1" applyFont="1" applyFill="1" applyBorder="1" applyAlignment="1">
      <alignment horizont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164" fontId="2" fillId="0" borderId="23" xfId="0" applyNumberFormat="1" applyFont="1" applyFill="1" applyBorder="1" applyAlignment="1">
      <alignment horizontal="center"/>
    </xf>
    <xf numFmtId="164" fontId="2" fillId="0" borderId="21" xfId="0" applyNumberFormat="1" applyFont="1" applyFill="1" applyBorder="1" applyAlignment="1">
      <alignment horizontal="center"/>
    </xf>
    <xf numFmtId="164" fontId="5" fillId="0" borderId="12" xfId="0" applyNumberFormat="1" applyFont="1" applyFill="1" applyBorder="1" applyAlignment="1">
      <alignment horizontal="center" wrapText="1"/>
    </xf>
    <xf numFmtId="164" fontId="5" fillId="0" borderId="13" xfId="0" applyNumberFormat="1" applyFont="1" applyFill="1" applyBorder="1" applyAlignment="1">
      <alignment horizontal="center" wrapText="1"/>
    </xf>
    <xf numFmtId="164" fontId="5" fillId="0" borderId="15" xfId="0" applyNumberFormat="1" applyFont="1" applyFill="1" applyBorder="1" applyAlignment="1">
      <alignment horizontal="center" wrapText="1"/>
    </xf>
    <xf numFmtId="164" fontId="5" fillId="0" borderId="9" xfId="0" applyNumberFormat="1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RPI\RPI_new\COICOP-RPI%20_DATA%20BASE\Geomean%20COICOP%20Data\2021\Summary\Geomean-COICOP-%20IRP_summary_%20June%202021,%20Base%20%20(July2001=100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Page 1 Summary"/>
      <sheetName val="IRP Summary Aug'20 to Jul'21"/>
      <sheetName val="Monthly Indices Jul 2016"/>
      <sheetName val="Central Bank"/>
      <sheetName val="Table 7(A) And 7(B)"/>
      <sheetName val="All Items Graph"/>
      <sheetName val="IRP Summary Aug'19 to Jul'20"/>
      <sheetName val="IRP Summary Jan'15 to Jul'15"/>
      <sheetName val="IRP Summary Aug'15 to Jul '16"/>
      <sheetName val="IRP Summary Aug'16 to Jul'17"/>
      <sheetName val="IRP Summary Aug'17 to Jul'18"/>
      <sheetName val="IRP Summary Aug'18 to Jul'19"/>
    </sheetNames>
    <sheetDataSet>
      <sheetData sheetId="0"/>
      <sheetData sheetId="1"/>
      <sheetData sheetId="2">
        <row r="528">
          <cell r="E528">
            <v>198.2</v>
          </cell>
          <cell r="F528">
            <v>197.4</v>
          </cell>
          <cell r="G528">
            <v>199.6</v>
          </cell>
          <cell r="H528">
            <v>202</v>
          </cell>
          <cell r="I528">
            <v>202.1</v>
          </cell>
          <cell r="J528">
            <v>201.5</v>
          </cell>
          <cell r="K528">
            <v>197.6</v>
          </cell>
          <cell r="L528">
            <v>196.5</v>
          </cell>
          <cell r="M528">
            <v>198</v>
          </cell>
          <cell r="N528">
            <v>199.9</v>
          </cell>
        </row>
      </sheetData>
      <sheetData sheetId="3"/>
      <sheetData sheetId="4"/>
      <sheetData sheetId="5"/>
      <sheetData sheetId="6"/>
      <sheetData sheetId="7">
        <row r="529">
          <cell r="E529">
            <v>194.5</v>
          </cell>
          <cell r="F529">
            <v>196.4</v>
          </cell>
          <cell r="G529">
            <v>197.2</v>
          </cell>
          <cell r="H529">
            <v>198.2</v>
          </cell>
          <cell r="I529">
            <v>199.7</v>
          </cell>
          <cell r="J529">
            <v>198.2</v>
          </cell>
          <cell r="K529">
            <v>195.2</v>
          </cell>
          <cell r="L529">
            <v>195.5</v>
          </cell>
          <cell r="M529">
            <v>195</v>
          </cell>
          <cell r="N529">
            <v>194.3</v>
          </cell>
          <cell r="O529">
            <v>194.4</v>
          </cell>
        </row>
      </sheetData>
      <sheetData sheetId="8">
        <row r="529">
          <cell r="E529">
            <v>168.73794604340699</v>
          </cell>
          <cell r="F529">
            <v>166.2737715197859</v>
          </cell>
          <cell r="G529">
            <v>164.94004194929207</v>
          </cell>
          <cell r="H529">
            <v>166.11838656996514</v>
          </cell>
          <cell r="I529">
            <v>167.11581830273698</v>
          </cell>
          <cell r="J529">
            <v>168.46693717751953</v>
          </cell>
          <cell r="K529">
            <v>168.58029016325332</v>
          </cell>
        </row>
      </sheetData>
      <sheetData sheetId="9">
        <row r="529">
          <cell r="E529">
            <v>168.77795806569253</v>
          </cell>
          <cell r="F529">
            <v>168.90874931085375</v>
          </cell>
          <cell r="G529">
            <v>167.90973077376043</v>
          </cell>
          <cell r="H529">
            <v>167.58794765764867</v>
          </cell>
          <cell r="I529">
            <v>167.20765204676758</v>
          </cell>
          <cell r="J529">
            <v>166.1</v>
          </cell>
          <cell r="K529">
            <v>164.9</v>
          </cell>
          <cell r="L529">
            <v>164.9</v>
          </cell>
          <cell r="M529">
            <v>165.6</v>
          </cell>
          <cell r="N529">
            <v>169.5</v>
          </cell>
          <cell r="O529">
            <v>169.6</v>
          </cell>
          <cell r="P529">
            <v>173.5</v>
          </cell>
        </row>
      </sheetData>
      <sheetData sheetId="10">
        <row r="529">
          <cell r="E529">
            <v>173</v>
          </cell>
          <cell r="F529">
            <v>173.5</v>
          </cell>
          <cell r="G529">
            <v>172.6</v>
          </cell>
          <cell r="H529">
            <v>174.2</v>
          </cell>
          <cell r="I529">
            <v>173.6</v>
          </cell>
          <cell r="J529">
            <v>174.2</v>
          </cell>
          <cell r="K529">
            <v>173.5</v>
          </cell>
          <cell r="L529">
            <v>172.9</v>
          </cell>
          <cell r="M529">
            <v>172</v>
          </cell>
          <cell r="N529">
            <v>173.4</v>
          </cell>
          <cell r="O529">
            <v>174.3</v>
          </cell>
          <cell r="P529">
            <v>176.5</v>
          </cell>
        </row>
      </sheetData>
      <sheetData sheetId="11">
        <row r="529">
          <cell r="E529">
            <v>179.4</v>
          </cell>
          <cell r="F529">
            <v>181.3</v>
          </cell>
          <cell r="G529">
            <v>183.9</v>
          </cell>
          <cell r="H529">
            <v>184.9</v>
          </cell>
          <cell r="I529">
            <v>185</v>
          </cell>
          <cell r="J529">
            <v>183.4</v>
          </cell>
          <cell r="K529">
            <v>184.6</v>
          </cell>
          <cell r="L529">
            <v>183.6</v>
          </cell>
          <cell r="M529">
            <v>181.6</v>
          </cell>
          <cell r="N529">
            <v>182.3</v>
          </cell>
          <cell r="O529">
            <v>183.8</v>
          </cell>
          <cell r="P529">
            <v>185.1</v>
          </cell>
        </row>
      </sheetData>
      <sheetData sheetId="12">
        <row r="529">
          <cell r="E529">
            <v>184.4</v>
          </cell>
          <cell r="F529">
            <v>184.1</v>
          </cell>
          <cell r="G529">
            <v>184.4</v>
          </cell>
          <cell r="H529">
            <v>186.5</v>
          </cell>
          <cell r="I529">
            <v>186.3</v>
          </cell>
          <cell r="J529">
            <v>184.1</v>
          </cell>
          <cell r="K529">
            <v>186.7</v>
          </cell>
          <cell r="L529">
            <v>187.5</v>
          </cell>
          <cell r="M529">
            <v>187</v>
          </cell>
          <cell r="N529">
            <v>189.5</v>
          </cell>
          <cell r="O529">
            <v>189.8</v>
          </cell>
          <cell r="P529">
            <v>190.8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A1:Q41"/>
  <sheetViews>
    <sheetView showGridLines="0" tabSelected="1" zoomScale="70" zoomScaleNormal="70" workbookViewId="0">
      <selection activeCell="K37" sqref="K37"/>
    </sheetView>
  </sheetViews>
  <sheetFormatPr defaultColWidth="9.140625" defaultRowHeight="22.5" x14ac:dyDescent="0.35"/>
  <cols>
    <col min="1" max="1" width="28.7109375" style="1" customWidth="1"/>
    <col min="2" max="4" width="15.28515625" style="1" hidden="1" customWidth="1"/>
    <col min="5" max="5" width="15.28515625" style="1" customWidth="1"/>
    <col min="6" max="8" width="15.140625" style="1" customWidth="1"/>
    <col min="9" max="9" width="12.140625" style="1" hidden="1" customWidth="1"/>
    <col min="10" max="10" width="15.28515625" style="1" hidden="1" customWidth="1"/>
    <col min="11" max="12" width="15.28515625" style="1" customWidth="1"/>
    <col min="13" max="13" width="11.140625" style="1" customWidth="1"/>
    <col min="14" max="14" width="12.7109375" style="1" customWidth="1"/>
    <col min="15" max="16384" width="9.140625" style="1"/>
  </cols>
  <sheetData>
    <row r="1" spans="1:14" ht="21" customHeight="1" x14ac:dyDescent="0.35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</row>
    <row r="2" spans="1:14" ht="21" customHeight="1" thickBot="1" x14ac:dyDescent="0.4">
      <c r="A2" s="2"/>
      <c r="B2" s="2"/>
      <c r="C2" s="2"/>
      <c r="D2" s="2"/>
      <c r="E2" s="2"/>
      <c r="F2" s="2"/>
      <c r="G2" s="2"/>
      <c r="H2" s="2"/>
      <c r="I2" s="2"/>
      <c r="J2" s="2"/>
    </row>
    <row r="3" spans="1:14" ht="21" customHeight="1" thickBot="1" x14ac:dyDescent="0.4">
      <c r="A3" s="3" t="s">
        <v>1</v>
      </c>
      <c r="C3" s="66" t="s">
        <v>2</v>
      </c>
      <c r="D3" s="67"/>
      <c r="E3" s="67"/>
      <c r="F3" s="67"/>
      <c r="G3" s="67"/>
      <c r="H3" s="68"/>
      <c r="I3" s="66" t="s">
        <v>3</v>
      </c>
      <c r="J3" s="67"/>
      <c r="K3" s="67"/>
      <c r="L3" s="67"/>
      <c r="M3" s="67"/>
      <c r="N3" s="68"/>
    </row>
    <row r="4" spans="1:14" ht="21" customHeight="1" thickBot="1" x14ac:dyDescent="0.4">
      <c r="A4" s="4"/>
      <c r="B4" s="5">
        <v>2015</v>
      </c>
      <c r="C4" s="5">
        <v>2016</v>
      </c>
      <c r="D4" s="6">
        <v>2017</v>
      </c>
      <c r="E4" s="6">
        <v>2018</v>
      </c>
      <c r="F4" s="6">
        <v>2019</v>
      </c>
      <c r="G4" s="64">
        <v>2020</v>
      </c>
      <c r="H4" s="7">
        <v>2021</v>
      </c>
      <c r="I4" s="8">
        <v>2016</v>
      </c>
      <c r="J4" s="9">
        <v>2017</v>
      </c>
      <c r="K4" s="9">
        <v>2018</v>
      </c>
      <c r="L4" s="9">
        <v>2019</v>
      </c>
      <c r="M4" s="10">
        <v>2020</v>
      </c>
      <c r="N4" s="11">
        <v>2021</v>
      </c>
    </row>
    <row r="5" spans="1:14" ht="24" customHeight="1" x14ac:dyDescent="0.35">
      <c r="A5" s="12" t="s">
        <v>4</v>
      </c>
      <c r="B5" s="13">
        <f>'[1]IRP Summary Jan''15 to Jul''15'!E529</f>
        <v>168.73794604340699</v>
      </c>
      <c r="C5" s="13">
        <f>'[1]IRP Summary Aug''15 to Jul ''16'!J529</f>
        <v>166.1</v>
      </c>
      <c r="D5" s="14">
        <f>'[1]IRP Summary Aug''16 to Jul''17'!J529</f>
        <v>174.2</v>
      </c>
      <c r="E5" s="15">
        <f>'[1]IRP Summary Aug''17 to Jul''18'!J529</f>
        <v>183.4</v>
      </c>
      <c r="F5" s="16">
        <f>'[1]IRP Summary Aug''18 to Jul''19'!J$529</f>
        <v>184.1</v>
      </c>
      <c r="G5" s="16">
        <f>'[1]IRP Summary Aug''19 to Jul''20'!J$529</f>
        <v>198.2</v>
      </c>
      <c r="H5" s="16">
        <f>'[1]IRP Summary Aug''20 to Jul''21'!J528</f>
        <v>201.5</v>
      </c>
      <c r="I5" s="16">
        <f t="shared" ref="I5:N17" si="0">(C5-B5)*100/B5</f>
        <v>-1.5633389556184356</v>
      </c>
      <c r="J5" s="15">
        <f t="shared" si="0"/>
        <v>4.8765803732691113</v>
      </c>
      <c r="K5" s="15">
        <f t="shared" si="0"/>
        <v>5.2812858783008139</v>
      </c>
      <c r="L5" s="15">
        <f t="shared" si="0"/>
        <v>0.38167938931297091</v>
      </c>
      <c r="M5" s="15">
        <f t="shared" si="0"/>
        <v>7.6588810429114593</v>
      </c>
      <c r="N5" s="15">
        <f t="shared" si="0"/>
        <v>1.6649848637739715</v>
      </c>
    </row>
    <row r="6" spans="1:14" ht="24" customHeight="1" x14ac:dyDescent="0.35">
      <c r="A6" s="17" t="s">
        <v>5</v>
      </c>
      <c r="B6" s="18">
        <f>'[1]IRP Summary Jan''15 to Jul''15'!F529</f>
        <v>166.2737715197859</v>
      </c>
      <c r="C6" s="18">
        <f>'[1]IRP Summary Aug''15 to Jul ''16'!K529</f>
        <v>164.9</v>
      </c>
      <c r="D6" s="19">
        <f>'[1]IRP Summary Aug''16 to Jul''17'!K529</f>
        <v>173.5</v>
      </c>
      <c r="E6" s="19">
        <f>'[1]IRP Summary Aug''17 to Jul''18'!K529</f>
        <v>184.6</v>
      </c>
      <c r="F6" s="20">
        <f>'[1]IRP Summary Aug''18 to Jul''19'!K$529</f>
        <v>186.7</v>
      </c>
      <c r="G6" s="20">
        <f>'[1]IRP Summary Aug''19 to Jul''20'!K$529</f>
        <v>195.2</v>
      </c>
      <c r="H6" s="20" t="s">
        <v>6</v>
      </c>
      <c r="I6" s="18">
        <f t="shared" si="0"/>
        <v>-0.82621059667394214</v>
      </c>
      <c r="J6" s="19">
        <f t="shared" si="0"/>
        <v>5.2152819890842901</v>
      </c>
      <c r="K6" s="19">
        <f t="shared" si="0"/>
        <v>6.3976945244956749</v>
      </c>
      <c r="L6" s="19">
        <f t="shared" si="0"/>
        <v>1.1375947995666276</v>
      </c>
      <c r="M6" s="19">
        <f t="shared" si="0"/>
        <v>4.5527584359935727</v>
      </c>
      <c r="N6" s="19" t="s">
        <v>6</v>
      </c>
    </row>
    <row r="7" spans="1:14" ht="24" customHeight="1" x14ac:dyDescent="0.35">
      <c r="A7" s="17" t="s">
        <v>7</v>
      </c>
      <c r="B7" s="18">
        <f>ROUND('[1]IRP Summary Jan''15 to Jul''15'!G529,1)</f>
        <v>164.9</v>
      </c>
      <c r="C7" s="18">
        <f>'[1]IRP Summary Aug''15 to Jul ''16'!L529</f>
        <v>164.9</v>
      </c>
      <c r="D7" s="19">
        <f>'[1]IRP Summary Aug''16 to Jul''17'!L529</f>
        <v>172.9</v>
      </c>
      <c r="E7" s="19">
        <f>'[1]IRP Summary Aug''17 to Jul''18'!L529</f>
        <v>183.6</v>
      </c>
      <c r="F7" s="20">
        <f>'[1]IRP Summary Aug''18 to Jul''19'!L$529</f>
        <v>187.5</v>
      </c>
      <c r="G7" s="20">
        <f>'[1]IRP Summary Aug''19 to Jul''20'!L$529</f>
        <v>195.5</v>
      </c>
      <c r="H7" s="20">
        <f>'[1]IRP Summary Aug''20 to Jul''21'!K528</f>
        <v>197.6</v>
      </c>
      <c r="I7" s="18">
        <f t="shared" si="0"/>
        <v>0</v>
      </c>
      <c r="J7" s="19">
        <f t="shared" si="0"/>
        <v>4.8514251061249238</v>
      </c>
      <c r="K7" s="19">
        <f t="shared" si="0"/>
        <v>6.1885482938114453</v>
      </c>
      <c r="L7" s="19">
        <f t="shared" si="0"/>
        <v>2.1241830065359508</v>
      </c>
      <c r="M7" s="19">
        <f t="shared" si="0"/>
        <v>4.2666666666666666</v>
      </c>
      <c r="N7" s="19">
        <f>(H7-G7)*100/G7</f>
        <v>1.0741687979539614</v>
      </c>
    </row>
    <row r="8" spans="1:14" ht="24" customHeight="1" x14ac:dyDescent="0.35">
      <c r="A8" s="17" t="s">
        <v>8</v>
      </c>
      <c r="B8" s="18">
        <f>'[1]IRP Summary Jan''15 to Jul''15'!H529</f>
        <v>166.11838656996514</v>
      </c>
      <c r="C8" s="18">
        <f>'[1]IRP Summary Aug''15 to Jul ''16'!M529</f>
        <v>165.6</v>
      </c>
      <c r="D8" s="19">
        <f>'[1]IRP Summary Aug''16 to Jul''17'!M529</f>
        <v>172</v>
      </c>
      <c r="E8" s="19">
        <f>'[1]IRP Summary Aug''17 to Jul''18'!M529</f>
        <v>181.6</v>
      </c>
      <c r="F8" s="20">
        <f>'[1]IRP Summary Aug''18 to Jul''19'!M$529</f>
        <v>187</v>
      </c>
      <c r="G8" s="20" t="s">
        <v>6</v>
      </c>
      <c r="H8" s="20">
        <f>'[1]IRP Summary Aug''20 to Jul''21'!L528</f>
        <v>196.5</v>
      </c>
      <c r="I8" s="18">
        <f t="shared" si="0"/>
        <v>-0.31205851481516328</v>
      </c>
      <c r="J8" s="19">
        <f t="shared" si="0"/>
        <v>3.8647342995169116</v>
      </c>
      <c r="K8" s="19">
        <f t="shared" si="0"/>
        <v>5.5813953488372059</v>
      </c>
      <c r="L8" s="19">
        <f t="shared" si="0"/>
        <v>2.9735682819383293</v>
      </c>
      <c r="M8" s="19" t="s">
        <v>6</v>
      </c>
      <c r="N8" s="19" t="s">
        <v>6</v>
      </c>
    </row>
    <row r="9" spans="1:14" ht="24" customHeight="1" x14ac:dyDescent="0.35">
      <c r="A9" s="17" t="s">
        <v>9</v>
      </c>
      <c r="B9" s="18">
        <f>'[1]IRP Summary Jan''15 to Jul''15'!I529</f>
        <v>167.11581830273698</v>
      </c>
      <c r="C9" s="18">
        <f>'[1]IRP Summary Aug''15 to Jul ''16'!N$529</f>
        <v>169.5</v>
      </c>
      <c r="D9" s="19">
        <f>'[1]IRP Summary Aug''16 to Jul''17'!N529</f>
        <v>173.4</v>
      </c>
      <c r="E9" s="19">
        <f>'[1]IRP Summary Aug''17 to Jul''18'!N529</f>
        <v>182.3</v>
      </c>
      <c r="F9" s="20">
        <f>'[1]IRP Summary Aug''18 to Jul''19'!N$529</f>
        <v>189.5</v>
      </c>
      <c r="G9" s="20">
        <f>'[1]IRP Summary Aug''19 to Jul''20'!M$529</f>
        <v>195</v>
      </c>
      <c r="H9" s="20">
        <f>'[1]IRP Summary Aug''20 to Jul''21'!M528</f>
        <v>198</v>
      </c>
      <c r="I9" s="18">
        <f t="shared" si="0"/>
        <v>1.4266642867666641</v>
      </c>
      <c r="J9" s="19">
        <f t="shared" si="0"/>
        <v>2.3008849557522155</v>
      </c>
      <c r="K9" s="19">
        <f t="shared" si="0"/>
        <v>5.1326412918108453</v>
      </c>
      <c r="L9" s="19">
        <f t="shared" si="0"/>
        <v>3.9495337356006517</v>
      </c>
      <c r="M9" s="19">
        <f t="shared" si="0"/>
        <v>2.9023746701846966</v>
      </c>
      <c r="N9" s="19">
        <f>(H9-G9)*100/G9</f>
        <v>1.5384615384615385</v>
      </c>
    </row>
    <row r="10" spans="1:14" ht="24" customHeight="1" x14ac:dyDescent="0.35">
      <c r="A10" s="21" t="s">
        <v>10</v>
      </c>
      <c r="B10" s="22">
        <f>'[1]IRP Summary Jan''15 to Jul''15'!J529</f>
        <v>168.46693717751953</v>
      </c>
      <c r="C10" s="22">
        <f>'[1]IRP Summary Aug''15 to Jul ''16'!O$529</f>
        <v>169.6</v>
      </c>
      <c r="D10" s="22">
        <f>'[1]IRP Summary Aug''16 to Jul''17'!O529</f>
        <v>174.3</v>
      </c>
      <c r="E10" s="22">
        <f>'[1]IRP Summary Aug''17 to Jul''18'!O529</f>
        <v>183.8</v>
      </c>
      <c r="F10" s="22">
        <f>'[1]IRP Summary Aug''18 to Jul''19'!O$529</f>
        <v>189.8</v>
      </c>
      <c r="G10" s="22">
        <f>'[1]IRP Summary Aug''19 to Jul''20'!N$529</f>
        <v>194.3</v>
      </c>
      <c r="H10" s="22">
        <f>'[1]IRP Summary Aug''20 to Jul''21'!N528</f>
        <v>199.9</v>
      </c>
      <c r="I10" s="18">
        <f t="shared" si="0"/>
        <v>0.67257281545192471</v>
      </c>
      <c r="J10" s="19">
        <f t="shared" si="0"/>
        <v>2.77122641509435</v>
      </c>
      <c r="K10" s="22">
        <f t="shared" si="0"/>
        <v>5.4503729202524376</v>
      </c>
      <c r="L10" s="22">
        <f t="shared" si="0"/>
        <v>3.2644178454842216</v>
      </c>
      <c r="M10" s="22">
        <f t="shared" si="0"/>
        <v>2.3709167544783982</v>
      </c>
      <c r="N10" s="22">
        <f>(H10-G10)*100/G10</f>
        <v>2.8821410190427144</v>
      </c>
    </row>
    <row r="11" spans="1:14" ht="24" customHeight="1" x14ac:dyDescent="0.35">
      <c r="A11" s="17" t="s">
        <v>11</v>
      </c>
      <c r="B11" s="18">
        <f>'[1]IRP Summary Jan''15 to Jul''15'!K529</f>
        <v>168.58029016325332</v>
      </c>
      <c r="C11" s="18">
        <f>'[1]IRP Summary Aug''15 to Jul ''16'!P$529</f>
        <v>173.5</v>
      </c>
      <c r="D11" s="19">
        <f>'[1]IRP Summary Aug''16 to Jul''17'!P529</f>
        <v>176.5</v>
      </c>
      <c r="E11" s="19">
        <f>'[1]IRP Summary Aug''17 to Jul''18'!P529</f>
        <v>185.1</v>
      </c>
      <c r="F11" s="20">
        <f>'[1]IRP Summary Aug''18 to Jul''19'!P$529</f>
        <v>190.8</v>
      </c>
      <c r="G11" s="20">
        <f>'[1]IRP Summary Aug''19 to Jul''20'!O$529</f>
        <v>194.4</v>
      </c>
      <c r="H11" s="20"/>
      <c r="I11" s="18">
        <f t="shared" si="0"/>
        <v>2.9183185246522143</v>
      </c>
      <c r="J11" s="19">
        <f t="shared" si="0"/>
        <v>1.7291066282420748</v>
      </c>
      <c r="K11" s="19">
        <f t="shared" si="0"/>
        <v>4.8725212464589207</v>
      </c>
      <c r="L11" s="19">
        <f t="shared" si="0"/>
        <v>3.0794165316045472</v>
      </c>
      <c r="M11" s="19">
        <f t="shared" si="0"/>
        <v>1.8867924528301856</v>
      </c>
      <c r="N11" s="19"/>
    </row>
    <row r="12" spans="1:14" ht="24" customHeight="1" x14ac:dyDescent="0.35">
      <c r="A12" s="17" t="s">
        <v>12</v>
      </c>
      <c r="B12" s="18">
        <f>'[1]IRP Summary Aug''15 to Jul ''16'!E529</f>
        <v>168.77795806569253</v>
      </c>
      <c r="C12" s="18">
        <f>'[1]IRP Summary Aug''16 to Jul''17'!E529</f>
        <v>173</v>
      </c>
      <c r="D12" s="19">
        <f>'[1]IRP Summary Aug''17 to Jul''18'!E529</f>
        <v>179.4</v>
      </c>
      <c r="E12" s="19">
        <f>'[1]IRP Summary Aug''18 to Jul''19'!E529</f>
        <v>184.4</v>
      </c>
      <c r="F12" s="20">
        <f>'[1]IRP Summary Aug''19 to Jul''20'!E529</f>
        <v>194.5</v>
      </c>
      <c r="G12" s="20">
        <f>'[1]IRP Summary Aug''20 to Jul''21'!E528</f>
        <v>198.2</v>
      </c>
      <c r="H12" s="20"/>
      <c r="I12" s="18">
        <f t="shared" si="0"/>
        <v>2.5015363277852591</v>
      </c>
      <c r="J12" s="19">
        <f t="shared" si="0"/>
        <v>3.6994219653179226</v>
      </c>
      <c r="K12" s="19">
        <f t="shared" si="0"/>
        <v>2.7870680044593086</v>
      </c>
      <c r="L12" s="19">
        <f t="shared" si="0"/>
        <v>5.4772234273318841</v>
      </c>
      <c r="M12" s="19">
        <f t="shared" si="0"/>
        <v>1.9023136246786574</v>
      </c>
      <c r="N12" s="19"/>
    </row>
    <row r="13" spans="1:14" ht="24" customHeight="1" x14ac:dyDescent="0.35">
      <c r="A13" s="17" t="s">
        <v>13</v>
      </c>
      <c r="B13" s="18">
        <f>'[1]IRP Summary Aug''15 to Jul ''16'!F529</f>
        <v>168.90874931085375</v>
      </c>
      <c r="C13" s="18">
        <f>'[1]IRP Summary Aug''16 to Jul''17'!F529</f>
        <v>173.5</v>
      </c>
      <c r="D13" s="19">
        <f>'[1]IRP Summary Aug''17 to Jul''18'!F529</f>
        <v>181.3</v>
      </c>
      <c r="E13" s="19">
        <f>'[1]IRP Summary Aug''18 to Jul''19'!F529</f>
        <v>184.1</v>
      </c>
      <c r="F13" s="20">
        <f>'[1]IRP Summary Aug''19 to Jul''20'!F529</f>
        <v>196.4</v>
      </c>
      <c r="G13" s="20">
        <f>'[1]IRP Summary Aug''20 to Jul''21'!F528</f>
        <v>197.4</v>
      </c>
      <c r="H13" s="20"/>
      <c r="I13" s="18">
        <f t="shared" si="0"/>
        <v>2.7181840537441153</v>
      </c>
      <c r="J13" s="19">
        <f t="shared" si="0"/>
        <v>4.4956772334294017</v>
      </c>
      <c r="K13" s="19">
        <f t="shared" si="0"/>
        <v>1.5444015444015349</v>
      </c>
      <c r="L13" s="19">
        <f t="shared" si="0"/>
        <v>6.681151548071707</v>
      </c>
      <c r="M13" s="19">
        <f t="shared" si="0"/>
        <v>0.50916496945010181</v>
      </c>
      <c r="N13" s="19"/>
    </row>
    <row r="14" spans="1:14" ht="24" customHeight="1" x14ac:dyDescent="0.35">
      <c r="A14" s="17" t="s">
        <v>14</v>
      </c>
      <c r="B14" s="18">
        <f>'[1]IRP Summary Aug''15 to Jul ''16'!G529</f>
        <v>167.90973077376043</v>
      </c>
      <c r="C14" s="18">
        <f>'[1]IRP Summary Aug''16 to Jul''17'!G529</f>
        <v>172.6</v>
      </c>
      <c r="D14" s="19">
        <f>'[1]IRP Summary Aug''17 to Jul''18'!G529</f>
        <v>183.9</v>
      </c>
      <c r="E14" s="19">
        <f>'[1]IRP Summary Aug''18 to Jul''19'!G$529</f>
        <v>184.4</v>
      </c>
      <c r="F14" s="20">
        <f>'[1]IRP Summary Aug''19 to Jul''20'!G529</f>
        <v>197.2</v>
      </c>
      <c r="G14" s="20">
        <f>'[1]IRP Summary Aug''20 to Jul''21'!G$528</f>
        <v>199.6</v>
      </c>
      <c r="H14" s="20"/>
      <c r="I14" s="18">
        <f t="shared" si="0"/>
        <v>2.7933278224114226</v>
      </c>
      <c r="J14" s="19">
        <f t="shared" si="0"/>
        <v>6.5469293163383613</v>
      </c>
      <c r="K14" s="19">
        <f t="shared" si="0"/>
        <v>0.27188689505165853</v>
      </c>
      <c r="L14" s="19">
        <f t="shared" si="0"/>
        <v>6.9414316702819852</v>
      </c>
      <c r="M14" s="19">
        <f t="shared" si="0"/>
        <v>1.2170385395537555</v>
      </c>
      <c r="N14" s="19"/>
    </row>
    <row r="15" spans="1:14" ht="24" customHeight="1" x14ac:dyDescent="0.35">
      <c r="A15" s="17" t="s">
        <v>15</v>
      </c>
      <c r="B15" s="18">
        <f>'[1]IRP Summary Aug''15 to Jul ''16'!H529</f>
        <v>167.58794765764867</v>
      </c>
      <c r="C15" s="18">
        <f>'[1]IRP Summary Aug''16 to Jul''17'!H529</f>
        <v>174.2</v>
      </c>
      <c r="D15" s="19">
        <f>'[1]IRP Summary Aug''17 to Jul''18'!H529</f>
        <v>184.9</v>
      </c>
      <c r="E15" s="19">
        <f>'[1]IRP Summary Aug''18 to Jul''19'!H$529</f>
        <v>186.5</v>
      </c>
      <c r="F15" s="20">
        <f>'[1]IRP Summary Aug''19 to Jul''20'!H529</f>
        <v>198.2</v>
      </c>
      <c r="G15" s="20">
        <f>'[1]IRP Summary Aug''20 to Jul''21'!H$528</f>
        <v>202</v>
      </c>
      <c r="H15" s="20"/>
      <c r="I15" s="18">
        <f>'[1]IRP Summary Aug''19 to Jul''20'!I$529</f>
        <v>199.7</v>
      </c>
      <c r="J15" s="19">
        <f t="shared" si="0"/>
        <v>6.1423650975889892</v>
      </c>
      <c r="K15" s="19">
        <f t="shared" si="0"/>
        <v>0.8653326122228201</v>
      </c>
      <c r="L15" s="19">
        <f t="shared" si="0"/>
        <v>6.273458445040208</v>
      </c>
      <c r="M15" s="19">
        <f t="shared" si="0"/>
        <v>1.917255297679118</v>
      </c>
      <c r="N15" s="19"/>
    </row>
    <row r="16" spans="1:14" ht="24" customHeight="1" x14ac:dyDescent="0.35">
      <c r="A16" s="17" t="s">
        <v>16</v>
      </c>
      <c r="B16" s="18">
        <f>'[1]IRP Summary Aug''15 to Jul ''16'!I529</f>
        <v>167.20765204676758</v>
      </c>
      <c r="C16" s="18">
        <f>'[1]IRP Summary Aug''16 to Jul''17'!I529</f>
        <v>173.6</v>
      </c>
      <c r="D16" s="19">
        <f>'[1]IRP Summary Aug''17 to Jul''18'!I529</f>
        <v>185</v>
      </c>
      <c r="E16" s="19">
        <f>'[1]IRP Summary Aug''18 to Jul''19'!I$529</f>
        <v>186.3</v>
      </c>
      <c r="F16" s="20">
        <f>'[1]IRP Summary Aug''19 to Jul''20'!I529</f>
        <v>199.7</v>
      </c>
      <c r="G16" s="20">
        <f>'[1]IRP Summary Aug''20 to Jul''21'!I$528</f>
        <v>202.1</v>
      </c>
      <c r="H16" s="20"/>
      <c r="I16" s="18">
        <f>(C16-B16)*100/B16</f>
        <v>3.8229996504253836</v>
      </c>
      <c r="J16" s="19">
        <f t="shared" si="0"/>
        <v>6.5668202764976984</v>
      </c>
      <c r="K16" s="19">
        <f t="shared" si="0"/>
        <v>0.70270270270270885</v>
      </c>
      <c r="L16" s="19">
        <f t="shared" si="0"/>
        <v>7.1926999463231223</v>
      </c>
      <c r="M16" s="19">
        <f t="shared" si="0"/>
        <v>1.201802704056087</v>
      </c>
      <c r="N16" s="19"/>
    </row>
    <row r="17" spans="1:17" ht="23.45" customHeight="1" thickBot="1" x14ac:dyDescent="0.4">
      <c r="A17" s="23" t="s">
        <v>17</v>
      </c>
      <c r="B17" s="24">
        <f>GEOMEAN(B5:B16)</f>
        <v>167.54432204826429</v>
      </c>
      <c r="C17" s="24">
        <f>GEOMEAN(C5:C16)</f>
        <v>170.04448294488489</v>
      </c>
      <c r="D17" s="25">
        <f>GEOMEAN(D5:D16)</f>
        <v>177.54402963173843</v>
      </c>
      <c r="E17" s="25">
        <f>GEOMEAN(E5:E16)</f>
        <v>184.16995756901122</v>
      </c>
      <c r="F17" s="25">
        <f t="shared" ref="F17:I17" si="1">GEOMEAN(F5:F16)</f>
        <v>191.71872894426403</v>
      </c>
      <c r="G17" s="25">
        <f t="shared" si="1"/>
        <v>197.42662423359084</v>
      </c>
      <c r="H17" s="25"/>
      <c r="I17" s="25" t="e">
        <f t="shared" si="1"/>
        <v>#NUM!</v>
      </c>
      <c r="J17" s="25">
        <f t="shared" si="0"/>
        <v>4.4103440211490428</v>
      </c>
      <c r="K17" s="25">
        <f t="shared" si="0"/>
        <v>3.7319914113790715</v>
      </c>
      <c r="L17" s="25">
        <f t="shared" si="0"/>
        <v>4.0988071425407018</v>
      </c>
      <c r="M17" s="25">
        <f t="shared" si="0"/>
        <v>2.9772236237734488</v>
      </c>
      <c r="N17" s="25"/>
    </row>
    <row r="18" spans="1:17" ht="21" customHeight="1" x14ac:dyDescent="0.35"/>
    <row r="19" spans="1:17" ht="21" customHeight="1" x14ac:dyDescent="0.35">
      <c r="A19" s="26"/>
    </row>
    <row r="20" spans="1:17" ht="21" customHeight="1" x14ac:dyDescent="0.35">
      <c r="A20" s="27"/>
      <c r="B20" s="28"/>
      <c r="C20" s="28"/>
      <c r="D20" s="28"/>
      <c r="E20" s="28"/>
      <c r="F20" s="28"/>
      <c r="G20" s="28"/>
      <c r="H20" s="28"/>
      <c r="I20" s="27"/>
      <c r="J20" s="27"/>
    </row>
    <row r="21" spans="1:17" ht="21" customHeight="1" x14ac:dyDescent="0.35">
      <c r="A21" s="65" t="s">
        <v>18</v>
      </c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</row>
    <row r="22" spans="1:17" ht="21" customHeight="1" thickBot="1" x14ac:dyDescent="0.4">
      <c r="A22" s="29"/>
      <c r="B22" s="2"/>
      <c r="C22" s="2"/>
      <c r="D22" s="2"/>
      <c r="E22" s="2"/>
      <c r="F22" s="2"/>
      <c r="G22" s="2"/>
      <c r="H22" s="2"/>
      <c r="I22" s="2"/>
      <c r="J22" s="2"/>
    </row>
    <row r="23" spans="1:17" ht="21" customHeight="1" thickBot="1" x14ac:dyDescent="0.4">
      <c r="A23" s="3" t="s">
        <v>1</v>
      </c>
      <c r="B23" s="66" t="s">
        <v>19</v>
      </c>
      <c r="C23" s="67"/>
      <c r="D23" s="67"/>
      <c r="E23" s="67"/>
      <c r="F23" s="67"/>
      <c r="G23" s="67"/>
      <c r="H23" s="68"/>
      <c r="I23" s="69" t="s">
        <v>20</v>
      </c>
      <c r="J23" s="70"/>
      <c r="K23" s="70"/>
      <c r="L23" s="70"/>
      <c r="M23" s="70"/>
      <c r="N23" s="71"/>
    </row>
    <row r="24" spans="1:17" ht="21" customHeight="1" thickBot="1" x14ac:dyDescent="0.4">
      <c r="A24" s="30"/>
      <c r="B24" s="31">
        <v>2015</v>
      </c>
      <c r="C24" s="32">
        <v>2016</v>
      </c>
      <c r="D24" s="33">
        <v>2017</v>
      </c>
      <c r="E24" s="34">
        <v>2018</v>
      </c>
      <c r="F24" s="34">
        <v>2019</v>
      </c>
      <c r="G24" s="35">
        <v>2020</v>
      </c>
      <c r="H24" s="36">
        <v>2021</v>
      </c>
      <c r="I24" s="56">
        <v>2016</v>
      </c>
      <c r="J24" s="57">
        <v>2017</v>
      </c>
      <c r="K24" s="34">
        <v>2018</v>
      </c>
      <c r="L24" s="34">
        <v>2019</v>
      </c>
      <c r="M24" s="34">
        <v>2020</v>
      </c>
      <c r="N24" s="34">
        <v>2021</v>
      </c>
    </row>
    <row r="25" spans="1:17" ht="21" customHeight="1" x14ac:dyDescent="0.35">
      <c r="A25" s="37" t="s">
        <v>4</v>
      </c>
      <c r="B25" s="38">
        <v>169.6072644127743</v>
      </c>
      <c r="C25" s="38">
        <f t="shared" ref="C25:H25" si="2">GEOMEAN(B6:B16,C5)</f>
        <v>167.32446844416467</v>
      </c>
      <c r="D25" s="39">
        <f t="shared" si="2"/>
        <v>170.72053212942478</v>
      </c>
      <c r="E25" s="40">
        <f t="shared" si="2"/>
        <v>178.30711410384203</v>
      </c>
      <c r="F25" s="16">
        <f t="shared" si="2"/>
        <v>184.22843357434158</v>
      </c>
      <c r="G25" s="41">
        <f t="shared" si="2"/>
        <v>192.90139256533294</v>
      </c>
      <c r="H25" s="15">
        <f t="shared" si="2"/>
        <v>197.72321573563298</v>
      </c>
      <c r="I25" s="58">
        <f t="shared" ref="I25:N36" si="3">(C25-B25)*100/B25</f>
        <v>-1.3459305393040113</v>
      </c>
      <c r="J25" s="59">
        <f t="shared" si="3"/>
        <v>2.0296276550810419</v>
      </c>
      <c r="K25" s="42">
        <f t="shared" si="3"/>
        <v>4.4438603135712968</v>
      </c>
      <c r="L25" s="43">
        <f t="shared" si="3"/>
        <v>3.3208543025664765</v>
      </c>
      <c r="M25" s="42">
        <f t="shared" si="3"/>
        <v>4.7077200965786687</v>
      </c>
      <c r="N25" s="43">
        <f t="shared" si="3"/>
        <v>2.4996310841389873</v>
      </c>
    </row>
    <row r="26" spans="1:17" ht="21" customHeight="1" x14ac:dyDescent="0.35">
      <c r="A26" s="37" t="s">
        <v>5</v>
      </c>
      <c r="B26" s="44">
        <v>169.51872495345108</v>
      </c>
      <c r="C26" s="19">
        <f>GEOMEAN(B7:B16,C5:C6)</f>
        <v>167.2088254975439</v>
      </c>
      <c r="D26" s="19">
        <f>GEOMEAN(C7:C16,D5:D6)</f>
        <v>171.44532915353147</v>
      </c>
      <c r="E26" s="19">
        <f>GEOMEAN(D7:D16,E5:E6)</f>
        <v>179.23095649607745</v>
      </c>
      <c r="F26" s="19">
        <f>GEOMEAN(E7:E16,F5:F6)</f>
        <v>184.40217728560401</v>
      </c>
      <c r="G26" s="45">
        <f>GEOMEAN(F7:F16,G5:G6)</f>
        <v>193.6184121258961</v>
      </c>
      <c r="H26" s="46" t="s">
        <v>6</v>
      </c>
      <c r="I26" s="60">
        <f t="shared" si="3"/>
        <v>-1.3626220091859889</v>
      </c>
      <c r="J26" s="61">
        <f t="shared" si="3"/>
        <v>2.53366031570493</v>
      </c>
      <c r="K26" s="47">
        <f t="shared" si="3"/>
        <v>4.5411720348320781</v>
      </c>
      <c r="L26" s="47">
        <f t="shared" si="3"/>
        <v>2.8852274688606778</v>
      </c>
      <c r="M26" s="47">
        <f t="shared" si="3"/>
        <v>4.9978991441179614</v>
      </c>
      <c r="N26" s="47" t="s">
        <v>6</v>
      </c>
    </row>
    <row r="27" spans="1:17" ht="21" customHeight="1" x14ac:dyDescent="0.35">
      <c r="A27" s="37" t="s">
        <v>7</v>
      </c>
      <c r="B27" s="44">
        <v>169.33750196390491</v>
      </c>
      <c r="C27" s="19">
        <f t="shared" ref="C27:H27" si="4">GEOMEAN(B8:B16,C5:C7)</f>
        <v>167.2088254975439</v>
      </c>
      <c r="D27" s="19">
        <f t="shared" si="4"/>
        <v>172.12350685944941</v>
      </c>
      <c r="E27" s="19">
        <f t="shared" si="4"/>
        <v>180.130047184734</v>
      </c>
      <c r="F27" s="19">
        <f t="shared" si="4"/>
        <v>184.72546176118357</v>
      </c>
      <c r="G27" s="45">
        <f t="shared" si="4"/>
        <v>194.29372661949097</v>
      </c>
      <c r="H27" s="46">
        <f t="shared" si="4"/>
        <v>198.18896431913879</v>
      </c>
      <c r="I27" s="60">
        <f t="shared" si="3"/>
        <v>-1.2570614551847774</v>
      </c>
      <c r="J27" s="61">
        <f t="shared" si="3"/>
        <v>2.9392475829439393</v>
      </c>
      <c r="K27" s="47">
        <f t="shared" si="3"/>
        <v>4.6516251448574524</v>
      </c>
      <c r="L27" s="47">
        <f t="shared" si="3"/>
        <v>2.5511649212730743</v>
      </c>
      <c r="M27" s="47">
        <f t="shared" si="3"/>
        <v>5.1797217162609819</v>
      </c>
      <c r="N27" s="47">
        <f t="shared" si="3"/>
        <v>2.0048190785265754</v>
      </c>
    </row>
    <row r="28" spans="1:17" ht="21" customHeight="1" x14ac:dyDescent="0.35">
      <c r="A28" s="37" t="s">
        <v>8</v>
      </c>
      <c r="B28" s="44">
        <v>169.17758937813204</v>
      </c>
      <c r="C28" s="19">
        <f>GEOMEAN(B9:B16,C5:C8)</f>
        <v>167.16528073358285</v>
      </c>
      <c r="D28" s="19">
        <f>GEOMEAN(C9:C16,D5:D8)</f>
        <v>172.66826641571384</v>
      </c>
      <c r="E28" s="19">
        <f>GEOMEAN(D9:D16,E5:E8)</f>
        <v>180.94716335715626</v>
      </c>
      <c r="F28" s="19">
        <f>GEOMEAN(E9:E16,F5:F8)</f>
        <v>185.17708404247915</v>
      </c>
      <c r="G28" s="45" t="s">
        <v>6</v>
      </c>
      <c r="H28" s="46">
        <f>GEOMEAN(G9:G16,H5:H8)</f>
        <v>198.03482409674231</v>
      </c>
      <c r="I28" s="60">
        <f t="shared" si="3"/>
        <v>-1.1894652547929645</v>
      </c>
      <c r="J28" s="61">
        <f t="shared" si="3"/>
        <v>3.2919429548898367</v>
      </c>
      <c r="K28" s="47">
        <f t="shared" si="3"/>
        <v>4.7946835358329531</v>
      </c>
      <c r="L28" s="47">
        <f t="shared" si="3"/>
        <v>2.3376551512851371</v>
      </c>
      <c r="M28" s="47" t="s">
        <v>6</v>
      </c>
      <c r="N28" s="47" t="s">
        <v>6</v>
      </c>
    </row>
    <row r="29" spans="1:17" ht="21" customHeight="1" x14ac:dyDescent="0.35">
      <c r="A29" s="37" t="s">
        <v>9</v>
      </c>
      <c r="B29" s="44">
        <v>169.0538810284018</v>
      </c>
      <c r="C29" s="19">
        <f t="shared" ref="C29:H29" si="5">GEOMEAN(B10:B16,C5:C9)</f>
        <v>167.36273352949618</v>
      </c>
      <c r="D29" s="19">
        <f t="shared" si="5"/>
        <v>172.99590031770856</v>
      </c>
      <c r="E29" s="19">
        <f t="shared" si="5"/>
        <v>181.70347950458674</v>
      </c>
      <c r="F29" s="19">
        <f t="shared" si="5"/>
        <v>185.77579130609178</v>
      </c>
      <c r="G29" s="45">
        <f t="shared" si="5"/>
        <v>195.47850629144907</v>
      </c>
      <c r="H29" s="46">
        <f t="shared" si="5"/>
        <v>198.30987776576274</v>
      </c>
      <c r="I29" s="60">
        <f t="shared" si="3"/>
        <v>-1.0003600559880086</v>
      </c>
      <c r="J29" s="61">
        <f t="shared" si="3"/>
        <v>3.3658429624176658</v>
      </c>
      <c r="K29" s="47">
        <f t="shared" si="3"/>
        <v>5.0334020464569553</v>
      </c>
      <c r="L29" s="47">
        <f t="shared" si="3"/>
        <v>2.2411853711377279</v>
      </c>
      <c r="M29" s="47">
        <f t="shared" si="3"/>
        <v>5.2228091276816038</v>
      </c>
      <c r="N29" s="47">
        <f>(H29-G29)*100/G29</f>
        <v>1.4484310976329189</v>
      </c>
    </row>
    <row r="30" spans="1:17" ht="21" customHeight="1" x14ac:dyDescent="0.35">
      <c r="A30" s="21" t="s">
        <v>21</v>
      </c>
      <c r="B30" s="22">
        <v>168.99691815078765</v>
      </c>
      <c r="C30" s="22">
        <f t="shared" ref="C30:H30" si="6">GEOMEAN(B11:B16,C5:C10)</f>
        <v>167.45624862711958</v>
      </c>
      <c r="D30" s="22">
        <f t="shared" si="6"/>
        <v>173.39042304418641</v>
      </c>
      <c r="E30" s="22">
        <f t="shared" si="6"/>
        <v>182.50884660414485</v>
      </c>
      <c r="F30" s="22">
        <f t="shared" si="6"/>
        <v>186.27375881077225</v>
      </c>
      <c r="G30" s="22">
        <f t="shared" si="6"/>
        <v>195.89536324917768</v>
      </c>
      <c r="H30" s="22">
        <f t="shared" si="6"/>
        <v>198.82279029916</v>
      </c>
      <c r="I30" s="18">
        <f t="shared" si="3"/>
        <v>-0.91165539616137148</v>
      </c>
      <c r="J30" s="19">
        <f t="shared" si="3"/>
        <v>3.543716323348824</v>
      </c>
      <c r="K30" s="48">
        <f t="shared" si="3"/>
        <v>5.2588968870758945</v>
      </c>
      <c r="L30" s="48">
        <f t="shared" si="3"/>
        <v>2.0628655962049667</v>
      </c>
      <c r="M30" s="48">
        <f t="shared" si="3"/>
        <v>5.1653032074043317</v>
      </c>
      <c r="N30" s="48">
        <f>(H30-G30)*100/G30</f>
        <v>1.4943830223580425</v>
      </c>
    </row>
    <row r="31" spans="1:17" ht="21" customHeight="1" x14ac:dyDescent="0.35">
      <c r="A31" s="37" t="s">
        <v>11</v>
      </c>
      <c r="B31" s="44">
        <v>168.89630705793201</v>
      </c>
      <c r="C31" s="19">
        <f>GEOMEAN(B12:B20,C9:C11)</f>
        <v>168.93891972123839</v>
      </c>
      <c r="D31" s="19">
        <f>GEOMEAN(C12:C16,D5:D11)</f>
        <v>173.63830673689762</v>
      </c>
      <c r="E31" s="19">
        <f>GEOMEAN(D12:D16,E5:E11)</f>
        <v>183.2338596033629</v>
      </c>
      <c r="F31" s="19">
        <f>GEOMEAN(E12:E16,F5:F11)</f>
        <v>186.7451540526468</v>
      </c>
      <c r="G31" s="45">
        <f>GEOMEAN(F12:F16,G5:G11)</f>
        <v>196.22852825706605</v>
      </c>
      <c r="H31" s="46"/>
      <c r="I31" s="60">
        <f t="shared" si="3"/>
        <v>2.5230074031026398E-2</v>
      </c>
      <c r="J31" s="61">
        <f t="shared" si="3"/>
        <v>2.7817077458607877</v>
      </c>
      <c r="K31" s="47">
        <f t="shared" si="3"/>
        <v>5.5261727937745757</v>
      </c>
      <c r="L31" s="47">
        <f t="shared" si="3"/>
        <v>1.9162912667367358</v>
      </c>
      <c r="M31" s="47">
        <f t="shared" si="3"/>
        <v>5.0782437983615445</v>
      </c>
      <c r="N31" s="47"/>
      <c r="O31" s="49"/>
    </row>
    <row r="32" spans="1:17" ht="21" customHeight="1" x14ac:dyDescent="0.35">
      <c r="A32" s="37" t="s">
        <v>12</v>
      </c>
      <c r="B32" s="44">
        <v>168.6839602056958</v>
      </c>
      <c r="C32" s="19">
        <f>GEOMEAN(B13:B16,C5:C12)</f>
        <v>168.20411356648177</v>
      </c>
      <c r="D32" s="19">
        <f>GEOMEAN(C13:C16,D5:D12)</f>
        <v>174.16474037670116</v>
      </c>
      <c r="E32" s="19">
        <f>GEOMEAN(D13:D16,E5:E12)</f>
        <v>183.65408923020522</v>
      </c>
      <c r="F32" s="19">
        <f>GEOMEAN(E13:E16,F5:F12)</f>
        <v>187.57684707097008</v>
      </c>
      <c r="G32" s="45">
        <f>GEOMEAN(F13:F16,G5:G12)</f>
        <v>196.56498186264565</v>
      </c>
      <c r="H32" s="46"/>
      <c r="I32" s="60">
        <f t="shared" si="3"/>
        <v>-0.284464888439244</v>
      </c>
      <c r="J32" s="61">
        <f t="shared" si="3"/>
        <v>3.5436867052977807</v>
      </c>
      <c r="K32" s="47">
        <f t="shared" si="3"/>
        <v>5.4484902242437414</v>
      </c>
      <c r="L32" s="47">
        <f t="shared" si="3"/>
        <v>2.1359490862453887</v>
      </c>
      <c r="M32" s="47">
        <f t="shared" si="3"/>
        <v>4.7917080023607062</v>
      </c>
      <c r="N32" s="47"/>
      <c r="Q32" s="49"/>
    </row>
    <row r="33" spans="1:14" ht="21" customHeight="1" x14ac:dyDescent="0.35">
      <c r="A33" s="37" t="s">
        <v>13</v>
      </c>
      <c r="B33" s="44">
        <v>168.56128644078399</v>
      </c>
      <c r="C33" s="19">
        <f>GEOMEAN(B14:B16,C5:C13)</f>
        <v>168.58045578528234</v>
      </c>
      <c r="D33" s="19">
        <f>GEOMEAN(C14:C16,D5:D13)</f>
        <v>174.80416000655819</v>
      </c>
      <c r="E33" s="19">
        <f>GEOMEAN(D14:D16,E5:E13)</f>
        <v>183.88879550667517</v>
      </c>
      <c r="F33" s="19">
        <f>GEOMEAN(E14:E16,F5:F13)</f>
        <v>188.59052646961206</v>
      </c>
      <c r="G33" s="45">
        <f>GEOMEAN(F14:F16,G5:G13)</f>
        <v>196.65575742419352</v>
      </c>
      <c r="H33" s="46"/>
      <c r="I33" s="60">
        <f t="shared" si="3"/>
        <v>1.1372329259652175E-2</v>
      </c>
      <c r="J33" s="61">
        <f t="shared" si="3"/>
        <v>3.6918302256833759</v>
      </c>
      <c r="K33" s="47">
        <f t="shared" si="3"/>
        <v>5.1970362145707183</v>
      </c>
      <c r="L33" s="47">
        <f t="shared" si="3"/>
        <v>2.5568338462286677</v>
      </c>
      <c r="M33" s="47">
        <f t="shared" si="3"/>
        <v>4.2765832969245308</v>
      </c>
      <c r="N33" s="47"/>
    </row>
    <row r="34" spans="1:14" ht="21" customHeight="1" x14ac:dyDescent="0.35">
      <c r="A34" s="37" t="s">
        <v>14</v>
      </c>
      <c r="B34" s="44">
        <v>168.26725988597508</v>
      </c>
      <c r="C34" s="19">
        <f>GEOMEAN(B15:B16,C5:C14)</f>
        <v>168.96793670408769</v>
      </c>
      <c r="D34" s="19">
        <f>GEOMEAN(C15:C16,D5:D14)</f>
        <v>175.73037749353315</v>
      </c>
      <c r="E34" s="19">
        <f>GEOMEAN(D15:D16,E5:E14)</f>
        <v>183.93040780504063</v>
      </c>
      <c r="F34" s="19">
        <f>GEOMEAN(E15:E16,F5:F14)</f>
        <v>189.64819155338486</v>
      </c>
      <c r="G34" s="45">
        <f>GEOMEAN(F15:F16,G5:G14)</f>
        <v>196.87214268410625</v>
      </c>
      <c r="H34" s="46"/>
      <c r="I34" s="60">
        <f t="shared" si="3"/>
        <v>0.41640710057762859</v>
      </c>
      <c r="J34" s="61">
        <f t="shared" si="3"/>
        <v>4.0022035667562639</v>
      </c>
      <c r="K34" s="47">
        <f t="shared" si="3"/>
        <v>4.6662565849260949</v>
      </c>
      <c r="L34" s="47">
        <f t="shared" si="3"/>
        <v>3.1086669227661741</v>
      </c>
      <c r="M34" s="47">
        <f t="shared" si="3"/>
        <v>3.8091326215931192</v>
      </c>
      <c r="N34" s="47"/>
    </row>
    <row r="35" spans="1:14" ht="21" customHeight="1" x14ac:dyDescent="0.35">
      <c r="A35" s="37" t="s">
        <v>15</v>
      </c>
      <c r="B35" s="44">
        <v>167.89754446966305</v>
      </c>
      <c r="C35" s="19">
        <f>GEOMEAN(B16,C5:C15)</f>
        <v>169.51367846465465</v>
      </c>
      <c r="D35" s="19">
        <f>GEOMEAN(C16,D5:D15)</f>
        <v>176.60550571047659</v>
      </c>
      <c r="E35" s="19">
        <f>GEOMEAN(D16,E5:E15)</f>
        <v>184.06251880391338</v>
      </c>
      <c r="F35" s="19">
        <f>GEOMEAN(E16:E16,F5:F15)</f>
        <v>190.61223495543331</v>
      </c>
      <c r="G35" s="45">
        <f>GEOMEAN(F16,G5:G15)</f>
        <v>197.21232841534066</v>
      </c>
      <c r="H35" s="46"/>
      <c r="I35" s="60">
        <f t="shared" si="3"/>
        <v>0.96257154927219002</v>
      </c>
      <c r="J35" s="61">
        <f t="shared" si="3"/>
        <v>4.1836312621229945</v>
      </c>
      <c r="K35" s="47">
        <f t="shared" si="3"/>
        <v>4.2224125818940541</v>
      </c>
      <c r="L35" s="47">
        <f t="shared" si="3"/>
        <v>3.5584192773638588</v>
      </c>
      <c r="M35" s="47">
        <f t="shared" si="3"/>
        <v>3.4625759786356376</v>
      </c>
      <c r="N35" s="47"/>
    </row>
    <row r="36" spans="1:14" ht="21" customHeight="1" thickBot="1" x14ac:dyDescent="0.4">
      <c r="A36" s="50" t="s">
        <v>16</v>
      </c>
      <c r="B36" s="51">
        <v>167.54432204826429</v>
      </c>
      <c r="C36" s="52">
        <f>GEOMEAN(C5:C16)</f>
        <v>170.04448294488489</v>
      </c>
      <c r="D36" s="52">
        <f>GEOMEAN(D5:D16)</f>
        <v>177.54402963173843</v>
      </c>
      <c r="E36" s="52">
        <f>GEOMEAN(E5:E16)</f>
        <v>184.16995756901122</v>
      </c>
      <c r="F36" s="52">
        <f>GEOMEAN(F5:F16)</f>
        <v>191.71872894426403</v>
      </c>
      <c r="G36" s="53">
        <f>GEOMEAN(G5:G16)</f>
        <v>197.42662423359084</v>
      </c>
      <c r="H36" s="54"/>
      <c r="I36" s="62">
        <f t="shared" si="3"/>
        <v>1.4922385110134504</v>
      </c>
      <c r="J36" s="63">
        <f t="shared" si="3"/>
        <v>4.4103440211490428</v>
      </c>
      <c r="K36" s="55">
        <f t="shared" si="3"/>
        <v>3.7319914113790715</v>
      </c>
      <c r="L36" s="55">
        <f t="shared" si="3"/>
        <v>4.0988071425407018</v>
      </c>
      <c r="M36" s="55">
        <f t="shared" si="3"/>
        <v>2.9772236237734488</v>
      </c>
      <c r="N36" s="55"/>
    </row>
    <row r="37" spans="1:14" ht="21" customHeight="1" x14ac:dyDescent="0.35"/>
    <row r="38" spans="1:14" ht="21" customHeight="1" x14ac:dyDescent="0.35">
      <c r="A38" s="26" t="s">
        <v>22</v>
      </c>
    </row>
    <row r="39" spans="1:14" ht="21" customHeight="1" x14ac:dyDescent="0.35"/>
    <row r="40" spans="1:14" ht="21" customHeight="1" x14ac:dyDescent="0.35"/>
    <row r="41" spans="1:14" ht="21" customHeight="1" x14ac:dyDescent="0.35"/>
  </sheetData>
  <mergeCells count="6">
    <mergeCell ref="A1:N1"/>
    <mergeCell ref="C3:H3"/>
    <mergeCell ref="I3:N3"/>
    <mergeCell ref="A21:N21"/>
    <mergeCell ref="B23:H23"/>
    <mergeCell ref="I23:N23"/>
  </mergeCells>
  <printOptions horizontalCentered="1"/>
  <pageMargins left="0.25" right="0.25" top="0.75" bottom="0.75" header="0.3" footer="0.3"/>
  <pageSetup paperSize="9" scale="80" firstPageNumber="19" orientation="portrait" useFirstPageNumber="1" r:id="rId1"/>
  <headerFooter>
    <oddFooter>&amp;C&amp;12Page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Inflation</vt:lpstr>
      <vt:lpstr>Inflation!Print_Area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Rhea Parris</dc:creator>
  <cp:lastModifiedBy>Rhea Parris</cp:lastModifiedBy>
  <dcterms:created xsi:type="dcterms:W3CDTF">2021-04-29T17:49:16Z</dcterms:created>
  <dcterms:modified xsi:type="dcterms:W3CDTF">2021-07-28T23:07:07Z</dcterms:modified>
</cp:coreProperties>
</file>